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VNG\2024 FINANCIAL REPORTS\FINANCIAL STATEMENTS 2024\6 JUNE 2024 FS\SCABAA JUNE 2024\2ND QUARTER 2024\"/>
    </mc:Choice>
  </mc:AlternateContent>
  <bookViews>
    <workbookView xWindow="0" yWindow="0" windowWidth="23040" windowHeight="9195" firstSheet="1" activeTab="1"/>
  </bookViews>
  <sheets>
    <sheet name="FC 1 SCABAA" sheetId="2" state="hidden" r:id="rId1"/>
    <sheet name="FC 1 SCABAA    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'FC 1 SCABAA'!$A$1:$F$35</definedName>
    <definedName name="_xlnm.Print_Area" localSheetId="1">'FC 1 SCABAA    '!$A$1:$F$35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3" l="1"/>
  <c r="D12" i="3"/>
  <c r="J37" i="3" l="1"/>
  <c r="J38" i="3" l="1"/>
  <c r="J40" i="3" l="1"/>
  <c r="Q22" i="3"/>
  <c r="E22" i="3" s="1"/>
  <c r="C22" i="3"/>
  <c r="Q21" i="3"/>
  <c r="E21" i="3" s="1"/>
  <c r="L21" i="3"/>
  <c r="I21" i="3"/>
  <c r="Q20" i="3"/>
  <c r="E20" i="3" s="1"/>
  <c r="L20" i="3"/>
  <c r="I20" i="3"/>
  <c r="Q19" i="3"/>
  <c r="L19" i="3"/>
  <c r="I19" i="3"/>
  <c r="C19" i="3"/>
  <c r="C16" i="3"/>
  <c r="F15" i="3"/>
  <c r="E14" i="3"/>
  <c r="F14" i="3" s="1"/>
  <c r="F13" i="3"/>
  <c r="D16" i="3"/>
  <c r="J40" i="2"/>
  <c r="C21" i="3" l="1"/>
  <c r="I22" i="3"/>
  <c r="L22" i="3"/>
  <c r="L18" i="3" s="1"/>
  <c r="M19" i="3"/>
  <c r="D19" i="3"/>
  <c r="I18" i="3"/>
  <c r="E19" i="3"/>
  <c r="E23" i="3" s="1"/>
  <c r="Q18" i="3"/>
  <c r="D20" i="3"/>
  <c r="F20" i="3" s="1"/>
  <c r="M20" i="3"/>
  <c r="D21" i="3"/>
  <c r="F21" i="3" s="1"/>
  <c r="M21" i="3"/>
  <c r="C20" i="3"/>
  <c r="E12" i="3"/>
  <c r="E16" i="3" s="1"/>
  <c r="F16" i="3" s="1"/>
  <c r="K38" i="2"/>
  <c r="F12" i="3" l="1"/>
  <c r="D22" i="3"/>
  <c r="F22" i="3" s="1"/>
  <c r="M22" i="3"/>
  <c r="C23" i="3"/>
  <c r="C24" i="3" s="1"/>
  <c r="E24" i="3"/>
  <c r="F19" i="3"/>
  <c r="F23" i="3" s="1"/>
  <c r="D23" i="3"/>
  <c r="D24" i="3" s="1"/>
  <c r="M18" i="3"/>
  <c r="P22" i="2"/>
  <c r="P21" i="2"/>
  <c r="P20" i="2"/>
  <c r="P19" i="2"/>
  <c r="O22" i="2"/>
  <c r="O21" i="2"/>
  <c r="O20" i="2"/>
  <c r="O19" i="2"/>
  <c r="F24" i="3" l="1"/>
  <c r="J39" i="3" s="1"/>
  <c r="J41" i="3" s="1"/>
  <c r="K22" i="2"/>
  <c r="K21" i="2"/>
  <c r="K20" i="2"/>
  <c r="K19" i="2"/>
  <c r="J22" i="2"/>
  <c r="J21" i="2"/>
  <c r="J20" i="2"/>
  <c r="J19" i="2"/>
  <c r="H22" i="2" l="1"/>
  <c r="H21" i="2"/>
  <c r="H20" i="2"/>
  <c r="H19" i="2"/>
  <c r="G21" i="2"/>
  <c r="G20" i="2"/>
  <c r="G19" i="2"/>
  <c r="G22" i="2" l="1"/>
  <c r="D14" i="2" l="1"/>
  <c r="E14" i="2" s="1"/>
  <c r="D12" i="2"/>
  <c r="E12" i="2" s="1"/>
  <c r="C22" i="2" l="1"/>
  <c r="C21" i="2" l="1"/>
  <c r="C20" i="2"/>
  <c r="C19" i="2"/>
  <c r="J23" i="2" l="1"/>
  <c r="I20" i="2"/>
  <c r="I19" i="2" l="1"/>
  <c r="Q22" i="2" l="1"/>
  <c r="E22" i="2" s="1"/>
  <c r="L22" i="2"/>
  <c r="I22" i="2"/>
  <c r="Q21" i="2"/>
  <c r="E21" i="2" s="1"/>
  <c r="L21" i="2"/>
  <c r="I21" i="2"/>
  <c r="Q20" i="2"/>
  <c r="E20" i="2" s="1"/>
  <c r="L20" i="2"/>
  <c r="D20" i="2" s="1"/>
  <c r="Q19" i="2"/>
  <c r="E19" i="2" s="1"/>
  <c r="L19" i="2"/>
  <c r="D19" i="2" s="1"/>
  <c r="C16" i="2"/>
  <c r="F15" i="2"/>
  <c r="F13" i="2"/>
  <c r="D22" i="2" l="1"/>
  <c r="D21" i="2"/>
  <c r="F21" i="2" s="1"/>
  <c r="M22" i="2"/>
  <c r="L18" i="2"/>
  <c r="C23" i="2"/>
  <c r="C24" i="2" s="1"/>
  <c r="M21" i="2"/>
  <c r="M19" i="2"/>
  <c r="M20" i="2"/>
  <c r="E23" i="2"/>
  <c r="Q18" i="2"/>
  <c r="I18" i="2"/>
  <c r="F12" i="2"/>
  <c r="D16" i="2"/>
  <c r="F14" i="2"/>
  <c r="F20" i="2"/>
  <c r="F22" i="2"/>
  <c r="M18" i="2" l="1"/>
  <c r="E16" i="2"/>
  <c r="E24" i="2" s="1"/>
  <c r="F19" i="2"/>
  <c r="F23" i="2" s="1"/>
  <c r="D23" i="2"/>
  <c r="D24" i="2" s="1"/>
  <c r="F16" i="2" l="1"/>
  <c r="F24" i="2" s="1"/>
  <c r="J39" i="2" s="1"/>
  <c r="J41" i="2" s="1"/>
</calcChain>
</file>

<file path=xl/sharedStrings.xml><?xml version="1.0" encoding="utf-8"?>
<sst xmlns="http://schemas.openxmlformats.org/spreadsheetml/2006/main" count="169" uniqueCount="77">
  <si>
    <t>Department of Social Welfare and Development</t>
  </si>
  <si>
    <t>Statement of Comparison of Budget and Actual Amount</t>
  </si>
  <si>
    <t>Budgeted Amounts</t>
  </si>
  <si>
    <t>Actual Amounts on Comparable Basis</t>
  </si>
  <si>
    <t>continuing</t>
  </si>
  <si>
    <t>current</t>
  </si>
  <si>
    <t>orginal</t>
  </si>
  <si>
    <t>realignments/adjustments</t>
  </si>
  <si>
    <t>total</t>
  </si>
  <si>
    <t>grand total</t>
  </si>
  <si>
    <t>Actual Amounts on Comparative Basis</t>
  </si>
  <si>
    <t>Difference Final Budget and Actual</t>
  </si>
  <si>
    <t>Particulars</t>
  </si>
  <si>
    <t>Original</t>
  </si>
  <si>
    <t>ACTUAL</t>
  </si>
  <si>
    <t>RECEIPTS:</t>
  </si>
  <si>
    <t>Service and Business Income</t>
  </si>
  <si>
    <t>Income from Grants and Donations in Cash</t>
  </si>
  <si>
    <t>LGU counterpart to CICL</t>
  </si>
  <si>
    <t>Other Receipts</t>
  </si>
  <si>
    <t>Total Receipts</t>
  </si>
  <si>
    <t>PAYMENTS:</t>
  </si>
  <si>
    <t>Personnel Services</t>
  </si>
  <si>
    <t>Maintenance and Other Operating Expenses</t>
  </si>
  <si>
    <t>Capital Outlay</t>
  </si>
  <si>
    <t>Financial Expenses</t>
  </si>
  <si>
    <t>Total Payments</t>
  </si>
  <si>
    <t>Net Receipts/(Payments)</t>
  </si>
  <si>
    <t>Source</t>
  </si>
  <si>
    <t xml:space="preserve">FAR 1&amp;1A </t>
  </si>
  <si>
    <t>Original:</t>
  </si>
  <si>
    <t xml:space="preserve">Add current and original </t>
  </si>
  <si>
    <t>,</t>
  </si>
  <si>
    <t xml:space="preserve">Actual Amounts </t>
  </si>
  <si>
    <t xml:space="preserve">Receipts: </t>
  </si>
  <si>
    <t xml:space="preserve">FAR No. 1 Summary </t>
  </si>
  <si>
    <t>Under Appropriations</t>
  </si>
  <si>
    <t xml:space="preserve">Under disbursements </t>
  </si>
  <si>
    <t xml:space="preserve">CRJ </t>
  </si>
  <si>
    <t xml:space="preserve">Grand Total </t>
  </si>
  <si>
    <t xml:space="preserve">Authorized Appropriation </t>
  </si>
  <si>
    <t xml:space="preserve">Total </t>
  </si>
  <si>
    <t xml:space="preserve">For FC7 </t>
  </si>
  <si>
    <t>For 4Ps</t>
  </si>
  <si>
    <t>Certified Correct:</t>
  </si>
  <si>
    <t xml:space="preserve">PS MOOE </t>
  </si>
  <si>
    <t>Realignment:</t>
  </si>
  <si>
    <t>Add current and Cont.</t>
  </si>
  <si>
    <t>Receipts:</t>
  </si>
  <si>
    <t>the same only 4Ps column</t>
  </si>
  <si>
    <t>CO</t>
  </si>
  <si>
    <t xml:space="preserve">Adjustments </t>
  </si>
  <si>
    <t xml:space="preserve">Income from Grants and Donations </t>
  </si>
  <si>
    <t xml:space="preserve">no receipts </t>
  </si>
  <si>
    <t xml:space="preserve">FE </t>
  </si>
  <si>
    <t>Budgeted Amounts:</t>
  </si>
  <si>
    <t>HANILYN T. CIMAFRANCA, CPA</t>
  </si>
  <si>
    <t xml:space="preserve">Must equal to Adjsuted Appropriation </t>
  </si>
  <si>
    <t xml:space="preserve">MOOE add up from CDJ total for the quarter </t>
  </si>
  <si>
    <t>Budget Officer</t>
  </si>
  <si>
    <t>Accountant III</t>
  </si>
  <si>
    <t xml:space="preserve">For Notes Ref </t>
  </si>
  <si>
    <t>Ref add both cont and current</t>
  </si>
  <si>
    <t>Unobligated allotments/ unutilized budget</t>
  </si>
  <si>
    <t>under balances, under unobligated allotment</t>
  </si>
  <si>
    <t>Unpaid obligations/ utilizations reflected in the SAAODB/ SABUDB</t>
  </si>
  <si>
    <t>under unpaid obligations, add due and demandable and not yer due</t>
  </si>
  <si>
    <t xml:space="preserve">under scabaa net receipts/payments </t>
  </si>
  <si>
    <t>Fund Cluster 1</t>
  </si>
  <si>
    <t>orginal/authorized appropriation</t>
  </si>
  <si>
    <t>CRJ Dorm Fee, MTA and others-Cash Flow</t>
  </si>
  <si>
    <t>Subsistence Bill RRCY (All subsistence bill from LGUs)-Cash Flow</t>
  </si>
  <si>
    <t>MARIA CHARISMA B. TORRES</t>
  </si>
  <si>
    <t>As of SEPTEMBER 30, 2022</t>
  </si>
  <si>
    <t>MELPE JEAN B. MAGHANOY</t>
  </si>
  <si>
    <t>From Cash Flow</t>
  </si>
  <si>
    <t>As of JUNE 30,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</si>
</sst>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i/>
      <sz val="11"/>
      <color theme="1"/>
      <name val="Arial Narrow"/>
      <family val="2"/>
    </font>
    <font>
      <sz val="11"/>
      <color rgb="FF000000"/>
      <name val="Arial Narrow"/>
      <family val="2"/>
    </font>
    <font>
      <b/>
      <i/>
      <sz val="11"/>
      <color rgb="FF000000"/>
      <name val="Arial Narrow"/>
      <family val="2"/>
    </font>
    <font>
      <b/>
      <sz val="11"/>
      <color rgb="FF000000"/>
      <name val="Arial Narrow"/>
      <family val="2"/>
    </font>
    <font>
      <b/>
      <u/>
      <sz val="11"/>
      <color theme="1"/>
      <name val="Arial Narrow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theme="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/>
    <xf numFmtId="0" fontId="3" fillId="2" borderId="0" xfId="0" applyFont="1" applyFill="1"/>
    <xf numFmtId="0" fontId="2" fillId="2" borderId="0" xfId="0" applyFont="1" applyFill="1"/>
    <xf numFmtId="0" fontId="2" fillId="3" borderId="0" xfId="0" applyFont="1" applyFill="1"/>
    <xf numFmtId="164" fontId="2" fillId="2" borderId="0" xfId="1" applyFont="1" applyFill="1"/>
    <xf numFmtId="0" fontId="4" fillId="3" borderId="0" xfId="0" applyFont="1" applyFill="1" applyAlignment="1">
      <alignment horizontal="center"/>
    </xf>
    <xf numFmtId="0" fontId="3" fillId="0" borderId="0" xfId="0" applyFont="1"/>
    <xf numFmtId="164" fontId="3" fillId="2" borderId="0" xfId="1" applyFont="1" applyFill="1"/>
    <xf numFmtId="164" fontId="3" fillId="0" borderId="0" xfId="1" applyFont="1" applyAlignment="1">
      <alignment horizontal="center" vertical="center" wrapText="1"/>
    </xf>
    <xf numFmtId="164" fontId="3" fillId="2" borderId="0" xfId="1" applyFont="1" applyFill="1" applyAlignment="1">
      <alignment horizontal="center" wrapText="1"/>
    </xf>
    <xf numFmtId="164" fontId="3" fillId="2" borderId="0" xfId="1" applyFont="1" applyFill="1" applyAlignment="1">
      <alignment horizontal="center"/>
    </xf>
    <xf numFmtId="0" fontId="2" fillId="0" borderId="0" xfId="0" applyFont="1" applyFill="1"/>
    <xf numFmtId="164" fontId="2" fillId="0" borderId="0" xfId="1" applyFont="1" applyFill="1"/>
    <xf numFmtId="0" fontId="3" fillId="0" borderId="1" xfId="0" applyFont="1" applyFill="1" applyBorder="1"/>
    <xf numFmtId="0" fontId="3" fillId="0" borderId="2" xfId="0" applyFont="1" applyFill="1" applyBorder="1"/>
    <xf numFmtId="0" fontId="4" fillId="0" borderId="6" xfId="0" applyFont="1" applyFill="1" applyBorder="1"/>
    <xf numFmtId="0" fontId="2" fillId="0" borderId="3" xfId="0" applyFont="1" applyFill="1" applyBorder="1"/>
    <xf numFmtId="164" fontId="2" fillId="0" borderId="6" xfId="1" applyFont="1" applyFill="1" applyBorder="1" applyAlignment="1">
      <alignment horizontal="center"/>
    </xf>
    <xf numFmtId="164" fontId="2" fillId="0" borderId="6" xfId="1" applyFont="1" applyFill="1" applyBorder="1" applyAlignment="1">
      <alignment horizontal="center" wrapText="1"/>
    </xf>
    <xf numFmtId="0" fontId="2" fillId="0" borderId="6" xfId="0" applyFont="1" applyFill="1" applyBorder="1"/>
    <xf numFmtId="4" fontId="5" fillId="0" borderId="6" xfId="0" applyNumberFormat="1" applyFont="1" applyBorder="1" applyAlignment="1">
      <alignment horizontal="right" vertical="center"/>
    </xf>
    <xf numFmtId="164" fontId="5" fillId="0" borderId="10" xfId="1" applyFont="1" applyBorder="1" applyAlignment="1">
      <alignment horizontal="right" vertical="center"/>
    </xf>
    <xf numFmtId="4" fontId="2" fillId="0" borderId="6" xfId="0" applyNumberFormat="1" applyFont="1" applyBorder="1" applyAlignment="1">
      <alignment horizontal="right" vertical="center" wrapText="1"/>
    </xf>
    <xf numFmtId="4" fontId="5" fillId="0" borderId="11" xfId="0" applyNumberFormat="1" applyFont="1" applyBorder="1" applyAlignment="1">
      <alignment horizontal="right" vertical="center"/>
    </xf>
    <xf numFmtId="0" fontId="3" fillId="0" borderId="6" xfId="0" applyFont="1" applyFill="1" applyBorder="1"/>
    <xf numFmtId="0" fontId="4" fillId="0" borderId="3" xfId="0" applyFont="1" applyFill="1" applyBorder="1"/>
    <xf numFmtId="4" fontId="6" fillId="0" borderId="6" xfId="0" applyNumberFormat="1" applyFont="1" applyBorder="1" applyAlignment="1">
      <alignment horizontal="right" vertical="center"/>
    </xf>
    <xf numFmtId="4" fontId="7" fillId="0" borderId="6" xfId="0" applyNumberFormat="1" applyFont="1" applyBorder="1" applyAlignment="1">
      <alignment horizontal="right" vertical="center"/>
    </xf>
    <xf numFmtId="0" fontId="3" fillId="3" borderId="0" xfId="0" applyFont="1" applyFill="1"/>
    <xf numFmtId="0" fontId="2" fillId="0" borderId="6" xfId="0" applyFont="1" applyBorder="1" applyAlignment="1">
      <alignment horizontal="right"/>
    </xf>
    <xf numFmtId="4" fontId="3" fillId="2" borderId="8" xfId="0" applyNumberFormat="1" applyFont="1" applyFill="1" applyBorder="1"/>
    <xf numFmtId="164" fontId="3" fillId="2" borderId="8" xfId="0" applyNumberFormat="1" applyFont="1" applyFill="1" applyBorder="1"/>
    <xf numFmtId="4" fontId="5" fillId="0" borderId="0" xfId="0" applyNumberFormat="1" applyFont="1" applyBorder="1" applyAlignment="1">
      <alignment horizontal="right" vertical="center"/>
    </xf>
    <xf numFmtId="164" fontId="2" fillId="0" borderId="0" xfId="1" applyFont="1" applyBorder="1" applyAlignment="1">
      <alignment horizontal="right"/>
    </xf>
    <xf numFmtId="4" fontId="3" fillId="2" borderId="0" xfId="0" applyNumberFormat="1" applyFont="1" applyFill="1"/>
    <xf numFmtId="164" fontId="2" fillId="0" borderId="0" xfId="0" applyNumberFormat="1" applyFont="1"/>
    <xf numFmtId="164" fontId="3" fillId="2" borderId="0" xfId="0" applyNumberFormat="1" applyFont="1" applyFill="1"/>
    <xf numFmtId="164" fontId="2" fillId="3" borderId="0" xfId="0" applyNumberFormat="1" applyFont="1" applyFill="1"/>
    <xf numFmtId="164" fontId="2" fillId="2" borderId="0" xfId="0" applyNumberFormat="1" applyFont="1" applyFill="1"/>
    <xf numFmtId="164" fontId="2" fillId="0" borderId="0" xfId="1" applyFont="1"/>
    <xf numFmtId="4" fontId="5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3" fillId="0" borderId="3" xfId="0" applyFont="1" applyFill="1" applyBorder="1"/>
    <xf numFmtId="164" fontId="7" fillId="0" borderId="12" xfId="1" applyFont="1" applyBorder="1" applyAlignment="1">
      <alignment horizontal="right" vertical="center"/>
    </xf>
    <xf numFmtId="4" fontId="2" fillId="0" borderId="0" xfId="0" applyNumberFormat="1" applyFont="1" applyBorder="1"/>
    <xf numFmtId="0" fontId="2" fillId="0" borderId="0" xfId="0" applyFont="1" applyFill="1" applyBorder="1"/>
    <xf numFmtId="4" fontId="2" fillId="0" borderId="0" xfId="0" applyNumberFormat="1" applyFont="1" applyFill="1" applyBorder="1"/>
    <xf numFmtId="164" fontId="2" fillId="0" borderId="0" xfId="0" applyNumberFormat="1" applyFont="1" applyFill="1" applyBorder="1"/>
    <xf numFmtId="164" fontId="2" fillId="0" borderId="0" xfId="1" applyFont="1" applyFill="1" applyBorder="1"/>
    <xf numFmtId="39" fontId="2" fillId="0" borderId="0" xfId="1" applyNumberFormat="1" applyFont="1"/>
    <xf numFmtId="164" fontId="2" fillId="0" borderId="0" xfId="0" applyNumberFormat="1" applyFont="1" applyBorder="1"/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1" applyFont="1" applyBorder="1"/>
    <xf numFmtId="164" fontId="3" fillId="0" borderId="0" xfId="1" applyFont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4" fontId="5" fillId="4" borderId="0" xfId="0" applyNumberFormat="1" applyFont="1" applyFill="1" applyBorder="1" applyAlignment="1">
      <alignment horizontal="right" vertical="center"/>
    </xf>
    <xf numFmtId="164" fontId="2" fillId="4" borderId="0" xfId="1" applyFont="1" applyFill="1" applyBorder="1" applyAlignment="1">
      <alignment horizontal="right"/>
    </xf>
    <xf numFmtId="164" fontId="2" fillId="4" borderId="0" xfId="0" applyNumberFormat="1" applyFont="1" applyFill="1"/>
    <xf numFmtId="164" fontId="2" fillId="4" borderId="0" xfId="1" applyFont="1" applyFill="1"/>
    <xf numFmtId="0" fontId="11" fillId="0" borderId="0" xfId="0" applyFont="1"/>
    <xf numFmtId="0" fontId="9" fillId="0" borderId="6" xfId="0" applyFont="1" applyBorder="1" applyAlignment="1">
      <alignment vertical="center" wrapText="1"/>
    </xf>
    <xf numFmtId="0" fontId="3" fillId="2" borderId="6" xfId="0" applyFont="1" applyFill="1" applyBorder="1" applyAlignment="1">
      <alignment wrapText="1"/>
    </xf>
    <xf numFmtId="0" fontId="10" fillId="0" borderId="6" xfId="0" applyFont="1" applyBorder="1" applyAlignment="1">
      <alignment vertical="center" wrapText="1"/>
    </xf>
    <xf numFmtId="164" fontId="3" fillId="0" borderId="0" xfId="1" applyFont="1"/>
    <xf numFmtId="43" fontId="2" fillId="0" borderId="0" xfId="0" applyNumberFormat="1" applyFont="1"/>
    <xf numFmtId="164" fontId="2" fillId="3" borderId="0" xfId="1" applyFont="1" applyFill="1"/>
    <xf numFmtId="164" fontId="3" fillId="0" borderId="0" xfId="1" applyFont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3" fontId="2" fillId="0" borderId="0" xfId="0" applyNumberFormat="1" applyFont="1" applyFill="1"/>
    <xf numFmtId="164" fontId="3" fillId="0" borderId="0" xfId="1" applyFont="1" applyAlignment="1">
      <alignment vertical="center"/>
    </xf>
    <xf numFmtId="164" fontId="3" fillId="0" borderId="0" xfId="1" applyFont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4" fontId="3" fillId="0" borderId="0" xfId="1" applyFont="1" applyAlignment="1">
      <alignment horizontal="center" wrapText="1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164" fontId="3" fillId="0" borderId="5" xfId="1" applyFont="1" applyFill="1" applyBorder="1" applyAlignment="1">
      <alignment horizontal="center" wrapText="1"/>
    </xf>
    <xf numFmtId="164" fontId="3" fillId="0" borderId="9" xfId="1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2%20FINANCIAL%20REPORTS/From%20Sheila%20Morales%202022%20(GOP)/9%20September%202022/FOR%20SCABAA/9.2%20FAR%201%20&amp;%201A%202021%20Continuing%20Appro%20Fund%20101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2%20FINANCIAL%20REPORTS/From%20Sheila%20Morales%202022%20(GOP)/9%20September%202022/FOR%20SCABAA/9.1%20FAR%201%20&amp;%201A%202022%20Current%20Appro%20Fund%20101..10.6.2022.1pm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2%20FINANCIAL%20REPORTS/From%20Sheila%20Morales%202022%20(GOP)/9%20September%202022/FOR%20SCABAA/9.%20REGION%20X_REPORT%20OF%20DISB%20PER%20PPA%20VS.%20NCANTA%20RCVD%20AND%20OBLIGATIONS%20INCURRED%20AS%20OF%20SEPTEMBER%2030,%202022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2%20FINANCIAL%20REPORTS/From%20Sheila%20Morales%202022%20(GOP)/6%20June%202022/FAR%201%20&amp;%201A/6..2.REGION%20X_FARS%202022.CONTINUING.6.30.2022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10_user\Downloads\6.1%20FARS%201%20&amp;%201A%20FY%202021%20Current%20Fund%20101.xlsb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2%20FINANCIAL%20REPORTS/From%20Sheila%20Morales%202022%20(GOP)/9%20September%202022/FOR%20SCABAA/October%208,%202022%20sent%20FAR%201&amp;1A%209.04PM/9.2%20FAR%201%20_%201A%202021%20Continuing%20Appro%20Fund%20101%20as%20of%20September%2030,%202022.xlsb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FAR%201%20&amp;%201A/12%20DECEMBER%202023/FC%201/12.2.2022%20CONTINUING%20SAOB%20FO%2010.1.2.2024.....xlsb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FAR%201%20&amp;%201A/12%20DECEMBER%202023/FC%201/12.1.2023%20CURRENT%20SAOB%20FO%2010.1.3.2024....%20(1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R No.1 -SUM"/>
      <sheetName val="FARS-modified-perobj"/>
      <sheetName val="FARS-CONT"/>
      <sheetName val="SUMMARY"/>
      <sheetName val="SUM"/>
      <sheetName val="SUMMARY-GAFMIS"/>
      <sheetName val="FARS-per obj"/>
      <sheetName val="GASS"/>
      <sheetName val="ICTSM"/>
      <sheetName val="SMS"/>
      <sheetName val="SocTech"/>
      <sheetName val="PDPB"/>
      <sheetName val="KALAHI-NCDDP"/>
      <sheetName val="EPAHP-NPMO"/>
      <sheetName val="NHTS"/>
      <sheetName val="Pantawid"/>
      <sheetName val="SLP"/>
      <sheetName val="KALAHI-CIDSS"/>
      <sheetName val="Centers"/>
      <sheetName val="SFP"/>
      <sheetName val="SocialPension"/>
      <sheetName val="Centenarian"/>
      <sheetName val="PSB"/>
      <sheetName val="PWDs"/>
      <sheetName val="StreetChildren"/>
      <sheetName val="Bangun"/>
      <sheetName val="TaxReform"/>
      <sheetName val="DistressedOverseas"/>
      <sheetName val="Deportees"/>
      <sheetName val="Pamana-DSWD-LGU"/>
      <sheetName val="ME-BUB"/>
      <sheetName val="RRPTP"/>
      <sheetName val="DisasterResponse"/>
      <sheetName val="NRO"/>
      <sheetName val="QRF"/>
      <sheetName val="MobileKitchens"/>
      <sheetName val="PamanaKalahi"/>
      <sheetName val="PAMANA-LGU-Led"/>
      <sheetName val="Standard"/>
      <sheetName val="TARA"/>
      <sheetName val="TrainingProg"/>
      <sheetName val="ProgforLGUs"/>
      <sheetName val="NormalizationProcess"/>
      <sheetName val="RLIPSARO"/>
      <sheetName val="CustomDuties"/>
      <sheetName val="MPBF"/>
      <sheetName val="ContingentFund"/>
      <sheetName val="CalamityFund"/>
      <sheetName val="PGF"/>
      <sheetName val="OTHERS"/>
      <sheetName val="MPBF (new)"/>
    </sheetNames>
    <sheetDataSet>
      <sheetData sheetId="0">
        <row r="614">
          <cell r="E614">
            <v>0</v>
          </cell>
          <cell r="F614">
            <v>0</v>
          </cell>
        </row>
        <row r="615">
          <cell r="E615">
            <v>12359348.879999947</v>
          </cell>
          <cell r="F615">
            <v>153236107.7559998</v>
          </cell>
        </row>
        <row r="616">
          <cell r="E616">
            <v>0</v>
          </cell>
          <cell r="F616">
            <v>0</v>
          </cell>
        </row>
        <row r="617">
          <cell r="F617">
            <v>5516936.4400000004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R No.1 -SUM"/>
      <sheetName val="FARS-modified-perobj"/>
      <sheetName val="FARS-CONT"/>
      <sheetName val="SUMMARY"/>
      <sheetName val="SUM"/>
      <sheetName val="SUMMARY-GAFMIS"/>
      <sheetName val="FARS-per obj"/>
      <sheetName val="GASS"/>
      <sheetName val="ICTSM"/>
      <sheetName val="SMS"/>
      <sheetName val="SocTech"/>
      <sheetName val="PDPB"/>
      <sheetName val="KALAHI-NCDDP"/>
      <sheetName val="EPAHP-NPMO"/>
      <sheetName val="NHTS"/>
      <sheetName val="Pantawid"/>
      <sheetName val="SLP"/>
      <sheetName val="KC-KKB"/>
      <sheetName val="Centers"/>
      <sheetName val="SFP"/>
      <sheetName val="SocialPension"/>
      <sheetName val="Centenarian"/>
      <sheetName val="PSB"/>
      <sheetName val="PWDs"/>
      <sheetName val="StreetChildren"/>
      <sheetName val="Bangun"/>
      <sheetName val="Adoloscent-mothers"/>
      <sheetName val="DistressedOverseas"/>
      <sheetName val="Deportees"/>
      <sheetName val="Pamana-DSWD-LGU"/>
      <sheetName val="ME-BUB"/>
      <sheetName val="PamanaKalahi"/>
      <sheetName val="RRPTP"/>
      <sheetName val="DisasterResponse"/>
      <sheetName val="NRO"/>
      <sheetName val="QRF"/>
      <sheetName val="MobileKitchens"/>
      <sheetName val="PAMANA-LGU-Led"/>
      <sheetName val="Standard"/>
      <sheetName val="TARA"/>
      <sheetName val="TrainingProg"/>
      <sheetName val="ProgforLGUs"/>
      <sheetName val="NormalizationProcess"/>
      <sheetName val="RLIPSARO"/>
      <sheetName val="CustomDuties"/>
      <sheetName val="MPBF"/>
      <sheetName val="ContingentFund"/>
      <sheetName val="CalamityFund"/>
      <sheetName val="PGF"/>
      <sheetName val="OTHERS"/>
    </sheetNames>
    <sheetDataSet>
      <sheetData sheetId="0">
        <row r="614">
          <cell r="E614">
            <v>119464000</v>
          </cell>
          <cell r="F614">
            <v>431513287.35000002</v>
          </cell>
        </row>
        <row r="615">
          <cell r="E615">
            <v>2062641000</v>
          </cell>
          <cell r="F615">
            <v>2611786460.2499995</v>
          </cell>
        </row>
        <row r="616">
          <cell r="E616">
            <v>0</v>
          </cell>
          <cell r="G616">
            <v>0</v>
          </cell>
        </row>
        <row r="617">
          <cell r="E617">
            <v>1500000</v>
          </cell>
          <cell r="F617">
            <v>3000000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PTEMBER 30, 2022_ref"/>
      <sheetName val="SEPTEMBER 30, 2022"/>
    </sheetNames>
    <sheetDataSet>
      <sheetData sheetId="0"/>
      <sheetData sheetId="1">
        <row r="46">
          <cell r="K46">
            <v>364783260.85000008</v>
          </cell>
          <cell r="L46">
            <v>2600545086.8499999</v>
          </cell>
          <cell r="M46">
            <v>0</v>
          </cell>
          <cell r="N46">
            <v>1351249.02</v>
          </cell>
        </row>
        <row r="85">
          <cell r="K85">
            <v>0</v>
          </cell>
          <cell r="L85">
            <v>150779894.08000001</v>
          </cell>
          <cell r="M85">
            <v>0</v>
          </cell>
          <cell r="N85">
            <v>759171.2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R No.1 -SUM"/>
      <sheetName val="FARS-modified-perobj"/>
      <sheetName val="FARS-CONT"/>
      <sheetName val="SUMMARY"/>
      <sheetName val="SUM"/>
      <sheetName val="SUMMARY-GAFMIS"/>
      <sheetName val="FARS-per obj"/>
      <sheetName val="GASS"/>
      <sheetName val="ICTSM"/>
      <sheetName val="SMS"/>
      <sheetName val="SocTech"/>
      <sheetName val="PDPB"/>
      <sheetName val="KALAHI-NCDDP"/>
      <sheetName val="EPAHP-NPMO"/>
      <sheetName val="NHTS"/>
      <sheetName val="Pantawid"/>
      <sheetName val="SLP"/>
      <sheetName val="KALAHI-CIDSS"/>
      <sheetName val="Centers"/>
      <sheetName val="SFP"/>
      <sheetName val="SocialPension"/>
      <sheetName val="Centenarian"/>
      <sheetName val="PSB"/>
      <sheetName val="PWDs"/>
      <sheetName val="StreetChildren"/>
      <sheetName val="Bangun"/>
      <sheetName val="TaxReform"/>
      <sheetName val="DistressedOverseas"/>
      <sheetName val="Deportees"/>
      <sheetName val="Pamana-DSWD-LGU"/>
      <sheetName val="ME-BUB"/>
      <sheetName val="RRPTP"/>
      <sheetName val="DisasterResponse"/>
      <sheetName val="NRO"/>
      <sheetName val="QRF"/>
      <sheetName val="MobileKitchens"/>
      <sheetName val="PamanaKalahi"/>
      <sheetName val="PAMANA-LGU-Led"/>
      <sheetName val="Standard"/>
      <sheetName val="TARA"/>
      <sheetName val="TrainingProg"/>
      <sheetName val="ProgforLGUs"/>
      <sheetName val="NormalizationProcess"/>
      <sheetName val="RLIPSARO"/>
      <sheetName val="CustomDuties"/>
      <sheetName val="MPBF"/>
      <sheetName val="ContingentFund"/>
      <sheetName val="CalamityFund"/>
      <sheetName val="PGF"/>
      <sheetName val="OTHERS"/>
      <sheetName val="MPBF (new)"/>
    </sheetNames>
    <sheetDataSet>
      <sheetData sheetId="0">
        <row r="616">
          <cell r="E616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R No.1 -SUM"/>
      <sheetName val="FARS-modified-perobj"/>
      <sheetName val="FARS-CONT"/>
      <sheetName val="SUMMARY"/>
      <sheetName val="SUM"/>
      <sheetName val="SUMMARY-GAFMIS"/>
      <sheetName val="FARS-per obj"/>
      <sheetName val="GASS"/>
      <sheetName val="ICTMS"/>
      <sheetName val="SMS"/>
      <sheetName val="SocTech"/>
      <sheetName val="PDPB"/>
      <sheetName val="KALAHI-NCDDP"/>
      <sheetName val="EPAHP-NPMO"/>
      <sheetName val="NHTS"/>
      <sheetName val="Pantawid"/>
      <sheetName val="SLP"/>
      <sheetName val="KALAHI-CIDSS"/>
      <sheetName val="Centers"/>
      <sheetName val="SFP"/>
      <sheetName val="SocialPension"/>
      <sheetName val="Centenarian"/>
      <sheetName val="PSB"/>
      <sheetName val="PWDs"/>
      <sheetName val="StreetChildren"/>
      <sheetName val="Bangun"/>
      <sheetName val="TaxReform"/>
      <sheetName val="DistressedOverseas"/>
      <sheetName val="Deportees"/>
      <sheetName val="Pamana-DSWD-LGU"/>
      <sheetName val="ME-BUB"/>
      <sheetName val="RRPTP"/>
      <sheetName val="DisasterResponse"/>
      <sheetName val="NRO"/>
      <sheetName val="QRF"/>
      <sheetName val="MobileKitchens"/>
      <sheetName val="PamanaKalahi"/>
      <sheetName val="PAMANA-LGU-Led"/>
      <sheetName val="Standard"/>
      <sheetName val="TARA"/>
      <sheetName val="TrainingProg"/>
      <sheetName val="ProgforLGUs"/>
      <sheetName val="NormalizationProcess"/>
      <sheetName val="RLIPSARO"/>
      <sheetName val="CustomDuties"/>
      <sheetName val="MPBF"/>
      <sheetName val="ContingentFund"/>
      <sheetName val="CalamityFund"/>
      <sheetName val="PGF"/>
      <sheetName val="OTHERS"/>
    </sheetNames>
    <sheetDataSet>
      <sheetData sheetId="0">
        <row r="614">
          <cell r="E614">
            <v>110270000</v>
          </cell>
        </row>
        <row r="616">
          <cell r="E61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R No.1 -SUM"/>
      <sheetName val="FARS-modified-perobj"/>
      <sheetName val="FARS-CONT"/>
      <sheetName val="SUMMARY"/>
      <sheetName val="SUM"/>
      <sheetName val="SUMMARY-GAFMIS"/>
      <sheetName val="FARS-per obj"/>
      <sheetName val="GASS"/>
      <sheetName val="ICTSM"/>
      <sheetName val="SMS"/>
      <sheetName val="SocTech"/>
      <sheetName val="PDPB"/>
      <sheetName val="KALAHI-NCDDP"/>
      <sheetName val="EPAHP-NPMO"/>
      <sheetName val="NHTS"/>
      <sheetName val="Pantawid"/>
      <sheetName val="SLP"/>
      <sheetName val="KALAHI-CIDSS"/>
      <sheetName val="Centers"/>
      <sheetName val="SFP"/>
      <sheetName val="SocialPension"/>
      <sheetName val="Centenarian"/>
      <sheetName val="PSB"/>
      <sheetName val="PWDs"/>
      <sheetName val="StreetChildren"/>
      <sheetName val="Bangun"/>
      <sheetName val="TaxReform"/>
      <sheetName val="DistressedOverseas"/>
      <sheetName val="Deportees"/>
      <sheetName val="Pamana-DSWD-LGU"/>
      <sheetName val="ME-BUB"/>
      <sheetName val="RRPTP"/>
      <sheetName val="DisasterResponse"/>
      <sheetName val="NRO"/>
      <sheetName val="QRF"/>
      <sheetName val="MobileKitchens"/>
      <sheetName val="PamanaKalahi"/>
      <sheetName val="PAMANA-LGU-Led"/>
      <sheetName val="Standard"/>
      <sheetName val="TARA"/>
      <sheetName val="TrainingProg"/>
      <sheetName val="ProgforLGUs"/>
      <sheetName val="NormalizationProcess"/>
      <sheetName val="RLIPSARO"/>
      <sheetName val="CustomDuties"/>
      <sheetName val="MPBF"/>
      <sheetName val="ContingentFund"/>
      <sheetName val="CalamityFund"/>
      <sheetName val="PGF"/>
      <sheetName val="OTHERS"/>
      <sheetName val="MPBF (new)"/>
    </sheetNames>
    <sheetDataSet>
      <sheetData sheetId="0">
        <row r="613">
          <cell r="Y613">
            <v>8122.39</v>
          </cell>
          <cell r="Z613">
            <v>18028838.130000003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R No.1 -SUM"/>
      <sheetName val="FARS-modified-perobj"/>
      <sheetName val="FARS-CONT"/>
      <sheetName val="SUMMARY"/>
      <sheetName val="SUM"/>
      <sheetName val="SUMMARY-GAFMIS"/>
      <sheetName val="FARS-per obj"/>
      <sheetName val="GASS"/>
      <sheetName val="ICTSM"/>
      <sheetName val="SMS"/>
      <sheetName val="SocTech"/>
      <sheetName val="PDPB"/>
      <sheetName val="KALAHI-NCDDP"/>
      <sheetName val="EPAHP-NPMO"/>
      <sheetName val="NHTS"/>
      <sheetName val="Pantawid"/>
      <sheetName val="KC KKB"/>
      <sheetName val="SLP"/>
      <sheetName val="Centers"/>
      <sheetName val="SFP"/>
      <sheetName val="SocialPension"/>
      <sheetName val="Centenarian"/>
      <sheetName val="PSB"/>
      <sheetName val="PWDs"/>
      <sheetName val="Bangun"/>
      <sheetName val="StreetChildren"/>
      <sheetName val="Adolescent Mothers"/>
      <sheetName val="RRPTP"/>
      <sheetName val="DistressedOverseas"/>
      <sheetName val="Deportees"/>
      <sheetName val="Pamana-DSWD-LGU"/>
      <sheetName val="ME-BUB"/>
      <sheetName val="DisasterResponse"/>
      <sheetName val="NRO"/>
      <sheetName val="QRF"/>
      <sheetName val="MobileKitchens"/>
      <sheetName val="PamanaKalahi"/>
      <sheetName val="PAMANA-LGU-Led"/>
      <sheetName val="Standard"/>
      <sheetName val="TARA"/>
      <sheetName val="TrainingProg"/>
      <sheetName val="ProgforLGUs"/>
      <sheetName val="NormalizationProcess"/>
      <sheetName val="RLIPSARO"/>
      <sheetName val="CustomDuties"/>
      <sheetName val="MPBF"/>
      <sheetName val="ContingentFund"/>
      <sheetName val="CalamityFund"/>
      <sheetName val="OTHERS"/>
      <sheetName val="PGF"/>
    </sheetNames>
    <sheetDataSet>
      <sheetData sheetId="0">
        <row r="613">
          <cell r="X613">
            <v>70334.999999996275</v>
          </cell>
          <cell r="Y613">
            <v>0</v>
          </cell>
          <cell r="Z613">
            <v>4962131.0200000303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R No.1 -SUM"/>
      <sheetName val="Sheet1"/>
      <sheetName val="FARS-modified-perobj"/>
      <sheetName val="FARS-CONT"/>
      <sheetName val="SUMMARY"/>
      <sheetName val="SUM"/>
      <sheetName val="SUMMARY-GAFMIS"/>
      <sheetName val="FARS-per obj"/>
      <sheetName val="GASS"/>
      <sheetName val="ICTMS"/>
      <sheetName val="NHTS"/>
      <sheetName val="SocTech"/>
      <sheetName val="PDPB"/>
      <sheetName val="Pantawid"/>
      <sheetName val="KALAHI-NCDDP"/>
      <sheetName val="PSB"/>
      <sheetName val="EPAHP-NPMO"/>
      <sheetName val="SLP"/>
      <sheetName val="SMS"/>
      <sheetName val="Centers"/>
      <sheetName val="SFP"/>
      <sheetName val="SocialPension"/>
      <sheetName val="Centenarian"/>
      <sheetName val="PWDs"/>
      <sheetName val="DistressedOverseas"/>
      <sheetName val="Deportees"/>
      <sheetName val="RRPTP"/>
      <sheetName val="ME-BUB"/>
      <sheetName val="DisasterResponse"/>
      <sheetName val="NRO"/>
      <sheetName val="QRF"/>
      <sheetName val="MobileKitchens"/>
      <sheetName val="Standard"/>
      <sheetName val="TARA"/>
      <sheetName val="TrainingProg"/>
      <sheetName val="KC-KKB"/>
      <sheetName val="StreetChildren"/>
      <sheetName val="ProgforLGUs"/>
      <sheetName val="NormalizationProcess"/>
      <sheetName val="Bangun"/>
      <sheetName val="Adoloscent-mothers"/>
      <sheetName val="PamanaKalahi"/>
      <sheetName val="Pamana-DSWD-LGU"/>
      <sheetName val="PAMANA-LGU-Led"/>
      <sheetName val="RLIPSARO"/>
      <sheetName val="CustomDuties"/>
      <sheetName val="MPBF"/>
      <sheetName val="ContingentFund"/>
      <sheetName val="CalamityFund"/>
      <sheetName val="OTHERS"/>
      <sheetName val="PGF"/>
    </sheetNames>
    <sheetDataSet>
      <sheetData sheetId="0">
        <row r="673">
          <cell r="X673">
            <v>38412536.130000196</v>
          </cell>
          <cell r="Y673">
            <v>283957844.66000003</v>
          </cell>
          <cell r="Z673">
            <v>292324030.06999987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topLeftCell="A13" zoomScaleNormal="100" zoomScaleSheetLayoutView="115" workbookViewId="0">
      <selection activeCell="J41" sqref="J41"/>
    </sheetView>
  </sheetViews>
  <sheetFormatPr defaultColWidth="9.140625" defaultRowHeight="16.5" x14ac:dyDescent="0.3"/>
  <cols>
    <col min="1" max="1" width="4.5703125" style="1" customWidth="1"/>
    <col min="2" max="2" width="44.140625" style="1" customWidth="1"/>
    <col min="3" max="4" width="25.42578125" style="1" customWidth="1"/>
    <col min="5" max="5" width="24.140625" style="40" customWidth="1"/>
    <col min="6" max="6" width="22.42578125" style="1" customWidth="1"/>
    <col min="7" max="7" width="17.28515625" style="1" customWidth="1"/>
    <col min="8" max="8" width="16" style="1" customWidth="1"/>
    <col min="9" max="9" width="22" style="2" customWidth="1"/>
    <col min="10" max="10" width="18.140625" style="1" customWidth="1"/>
    <col min="11" max="11" width="16" style="1" customWidth="1"/>
    <col min="12" max="12" width="18" style="3" customWidth="1"/>
    <col min="13" max="13" width="15.85546875" style="4" customWidth="1"/>
    <col min="14" max="14" width="9.140625" style="1" customWidth="1"/>
    <col min="15" max="15" width="20.140625" style="1" customWidth="1"/>
    <col min="16" max="16" width="24" style="1" customWidth="1"/>
    <col min="17" max="17" width="15.7109375" style="3" customWidth="1"/>
    <col min="18" max="23" width="9.140625" style="1" customWidth="1"/>
    <col min="24" max="16384" width="9.140625" style="1"/>
  </cols>
  <sheetData>
    <row r="1" spans="1:17" x14ac:dyDescent="0.3">
      <c r="A1" s="79" t="s">
        <v>0</v>
      </c>
      <c r="B1" s="79"/>
      <c r="C1" s="79"/>
      <c r="D1" s="79"/>
      <c r="E1" s="79"/>
      <c r="F1" s="79"/>
    </row>
    <row r="2" spans="1:17" x14ac:dyDescent="0.3">
      <c r="A2" s="80" t="s">
        <v>1</v>
      </c>
      <c r="B2" s="80"/>
      <c r="C2" s="80"/>
      <c r="D2" s="80"/>
      <c r="E2" s="80"/>
      <c r="F2" s="80"/>
    </row>
    <row r="3" spans="1:17" x14ac:dyDescent="0.3">
      <c r="A3" s="79" t="s">
        <v>68</v>
      </c>
      <c r="B3" s="79"/>
      <c r="C3" s="79"/>
      <c r="D3" s="79"/>
      <c r="E3" s="79"/>
      <c r="F3" s="79"/>
    </row>
    <row r="4" spans="1:17" x14ac:dyDescent="0.3">
      <c r="A4" s="79" t="s">
        <v>73</v>
      </c>
      <c r="B4" s="79"/>
      <c r="C4" s="79"/>
      <c r="D4" s="79"/>
      <c r="E4" s="79"/>
      <c r="F4" s="79"/>
      <c r="G4" s="76" t="s">
        <v>2</v>
      </c>
      <c r="H4" s="76"/>
      <c r="I4" s="76"/>
      <c r="J4" s="76"/>
      <c r="K4" s="76"/>
      <c r="L4" s="76"/>
      <c r="M4" s="76"/>
      <c r="O4" s="76" t="s">
        <v>3</v>
      </c>
      <c r="P4" s="76"/>
      <c r="Q4" s="5"/>
    </row>
    <row r="5" spans="1:17" x14ac:dyDescent="0.3">
      <c r="A5" s="58"/>
      <c r="B5" s="58"/>
      <c r="C5" s="58"/>
      <c r="D5" s="58"/>
      <c r="E5" s="58"/>
      <c r="F5" s="58"/>
      <c r="G5" s="81" t="s">
        <v>4</v>
      </c>
      <c r="H5" s="81"/>
      <c r="I5" s="81"/>
      <c r="J5" s="76" t="s">
        <v>5</v>
      </c>
      <c r="K5" s="76"/>
      <c r="L5" s="76"/>
      <c r="M5" s="6"/>
      <c r="N5" s="7"/>
      <c r="O5" s="55" t="s">
        <v>4</v>
      </c>
      <c r="P5" s="55" t="s">
        <v>5</v>
      </c>
      <c r="Q5" s="8"/>
    </row>
    <row r="6" spans="1:17" ht="49.5" x14ac:dyDescent="0.3">
      <c r="A6" s="58"/>
      <c r="B6" s="58"/>
      <c r="C6" s="58"/>
      <c r="D6" s="58"/>
      <c r="E6" s="58"/>
      <c r="F6" s="58"/>
      <c r="G6" s="9" t="s">
        <v>69</v>
      </c>
      <c r="H6" s="9" t="s">
        <v>7</v>
      </c>
      <c r="I6" s="10" t="s">
        <v>8</v>
      </c>
      <c r="J6" s="9" t="s">
        <v>6</v>
      </c>
      <c r="K6" s="9" t="s">
        <v>7</v>
      </c>
      <c r="L6" s="11" t="s">
        <v>8</v>
      </c>
      <c r="M6" s="6" t="s">
        <v>9</v>
      </c>
      <c r="N6" s="7"/>
      <c r="O6" s="55"/>
      <c r="P6" s="55"/>
      <c r="Q6" s="11" t="s">
        <v>8</v>
      </c>
    </row>
    <row r="7" spans="1:17" x14ac:dyDescent="0.3">
      <c r="A7" s="12"/>
      <c r="B7" s="12"/>
      <c r="C7" s="12"/>
      <c r="D7" s="12"/>
      <c r="E7" s="13"/>
      <c r="F7" s="12"/>
    </row>
    <row r="8" spans="1:17" x14ac:dyDescent="0.3">
      <c r="A8" s="12"/>
      <c r="B8" s="12"/>
      <c r="C8" s="12"/>
      <c r="D8" s="12"/>
      <c r="E8" s="13"/>
      <c r="F8" s="12"/>
    </row>
    <row r="9" spans="1:17" ht="16.5" customHeight="1" x14ac:dyDescent="0.3">
      <c r="A9" s="14"/>
      <c r="B9" s="15"/>
      <c r="C9" s="82" t="s">
        <v>2</v>
      </c>
      <c r="D9" s="83"/>
      <c r="E9" s="84" t="s">
        <v>10</v>
      </c>
      <c r="F9" s="86" t="s">
        <v>11</v>
      </c>
    </row>
    <row r="10" spans="1:17" x14ac:dyDescent="0.3">
      <c r="A10" s="77" t="s">
        <v>12</v>
      </c>
      <c r="B10" s="78"/>
      <c r="C10" s="56" t="s">
        <v>13</v>
      </c>
      <c r="D10" s="57" t="s">
        <v>14</v>
      </c>
      <c r="E10" s="85"/>
      <c r="F10" s="86"/>
    </row>
    <row r="11" spans="1:17" x14ac:dyDescent="0.3">
      <c r="A11" s="16" t="s">
        <v>15</v>
      </c>
      <c r="B11" s="17"/>
      <c r="C11" s="18"/>
      <c r="D11" s="18"/>
      <c r="E11" s="19"/>
      <c r="F11" s="19"/>
    </row>
    <row r="12" spans="1:17" x14ac:dyDescent="0.3">
      <c r="A12" s="20"/>
      <c r="B12" s="17" t="s">
        <v>16</v>
      </c>
      <c r="C12" s="21">
        <v>214700</v>
      </c>
      <c r="D12" s="21">
        <f>C12</f>
        <v>214700</v>
      </c>
      <c r="E12" s="21">
        <f>D12</f>
        <v>214700</v>
      </c>
      <c r="F12" s="21">
        <f>+D12-E12</f>
        <v>0</v>
      </c>
      <c r="G12" s="1" t="s">
        <v>70</v>
      </c>
    </row>
    <row r="13" spans="1:17" x14ac:dyDescent="0.3">
      <c r="A13" s="20"/>
      <c r="B13" s="17" t="s">
        <v>17</v>
      </c>
      <c r="C13" s="22"/>
      <c r="D13" s="22"/>
      <c r="E13" s="22"/>
      <c r="F13" s="21">
        <f>+D13-E13</f>
        <v>0</v>
      </c>
    </row>
    <row r="14" spans="1:17" x14ac:dyDescent="0.3">
      <c r="A14" s="20"/>
      <c r="B14" s="17" t="s">
        <v>18</v>
      </c>
      <c r="C14" s="23">
        <v>805180</v>
      </c>
      <c r="D14" s="23">
        <f>C14</f>
        <v>805180</v>
      </c>
      <c r="E14" s="23">
        <f>D14</f>
        <v>805180</v>
      </c>
      <c r="F14" s="21">
        <f>+D14-E14</f>
        <v>0</v>
      </c>
      <c r="G14" s="1" t="s">
        <v>71</v>
      </c>
    </row>
    <row r="15" spans="1:17" x14ac:dyDescent="0.3">
      <c r="A15" s="20"/>
      <c r="B15" s="17" t="s">
        <v>19</v>
      </c>
      <c r="C15" s="24"/>
      <c r="D15" s="21"/>
      <c r="E15" s="21"/>
      <c r="F15" s="21">
        <f>+D15-E15</f>
        <v>0</v>
      </c>
    </row>
    <row r="16" spans="1:17" s="7" customFormat="1" x14ac:dyDescent="0.3">
      <c r="A16" s="25"/>
      <c r="B16" s="26" t="s">
        <v>20</v>
      </c>
      <c r="C16" s="27">
        <f>SUM(C12:C15)</f>
        <v>1019880</v>
      </c>
      <c r="D16" s="27">
        <f>SUM(D12:D14)</f>
        <v>1019880</v>
      </c>
      <c r="E16" s="27">
        <f>SUM(E12:E14)</f>
        <v>1019880</v>
      </c>
      <c r="F16" s="28">
        <f>+D16-E16</f>
        <v>0</v>
      </c>
      <c r="I16" s="2"/>
      <c r="L16" s="2"/>
      <c r="M16" s="29"/>
      <c r="Q16" s="2"/>
    </row>
    <row r="17" spans="1:22" x14ac:dyDescent="0.3">
      <c r="A17" s="20"/>
      <c r="B17" s="17"/>
      <c r="C17" s="30"/>
      <c r="D17" s="30"/>
      <c r="E17" s="30"/>
      <c r="F17" s="30"/>
    </row>
    <row r="18" spans="1:22" x14ac:dyDescent="0.3">
      <c r="A18" s="16" t="s">
        <v>21</v>
      </c>
      <c r="B18" s="17"/>
      <c r="C18" s="30"/>
      <c r="D18" s="30"/>
      <c r="E18" s="30"/>
      <c r="F18" s="30"/>
      <c r="I18" s="31">
        <f>SUM(I19:I22)</f>
        <v>171112393.07599974</v>
      </c>
      <c r="L18" s="31">
        <f>SUM(L19:L22)</f>
        <v>5229904747.6000004</v>
      </c>
      <c r="M18" s="31">
        <f>SUM(M19:M22)</f>
        <v>5401017140.6759996</v>
      </c>
      <c r="Q18" s="32">
        <f>SUM(Q19:Q22)</f>
        <v>3118218661.9999995</v>
      </c>
    </row>
    <row r="19" spans="1:22" x14ac:dyDescent="0.3">
      <c r="A19" s="20"/>
      <c r="B19" s="17" t="s">
        <v>22</v>
      </c>
      <c r="C19" s="21">
        <f>G19+J19</f>
        <v>119464000</v>
      </c>
      <c r="D19" s="21">
        <f>I19+L19</f>
        <v>550977287.35000002</v>
      </c>
      <c r="E19" s="21">
        <f>Q19</f>
        <v>364783260.85000008</v>
      </c>
      <c r="F19" s="21">
        <f>+D19-E19</f>
        <v>186194026.49999994</v>
      </c>
      <c r="G19" s="59">
        <f>'[1]FAR No.1 -SUM'!$E$614</f>
        <v>0</v>
      </c>
      <c r="H19" s="60">
        <f>'[1]FAR No.1 -SUM'!$F$614</f>
        <v>0</v>
      </c>
      <c r="I19" s="35">
        <f>SUM(G19:H19)</f>
        <v>0</v>
      </c>
      <c r="J19" s="62">
        <f>'[2]FAR No.1 -SUM'!$E$614</f>
        <v>119464000</v>
      </c>
      <c r="K19" s="61">
        <f>'[2]FAR No.1 -SUM'!$F$614</f>
        <v>431513287.35000002</v>
      </c>
      <c r="L19" s="37">
        <f>SUM(J19:K19)</f>
        <v>550977287.35000002</v>
      </c>
      <c r="M19" s="38">
        <f>+I19+L19</f>
        <v>550977287.35000002</v>
      </c>
      <c r="O19" s="61">
        <f>'[3]SEPTEMBER 30, 2022'!$K$85</f>
        <v>0</v>
      </c>
      <c r="P19" s="61">
        <f>'[3]SEPTEMBER 30, 2022'!$K$46</f>
        <v>364783260.85000008</v>
      </c>
      <c r="Q19" s="39">
        <f>SUM(O19:P19)</f>
        <v>364783260.85000008</v>
      </c>
    </row>
    <row r="20" spans="1:22" x14ac:dyDescent="0.3">
      <c r="A20" s="20"/>
      <c r="B20" s="17" t="s">
        <v>23</v>
      </c>
      <c r="C20" s="21">
        <f t="shared" ref="C20:C22" si="0">G20+J20</f>
        <v>2075000348.8799999</v>
      </c>
      <c r="D20" s="21">
        <f t="shared" ref="D20:D22" si="1">I20+L20</f>
        <v>4840022916.8859997</v>
      </c>
      <c r="E20" s="21">
        <f t="shared" ref="E20:E22" si="2">Q20</f>
        <v>2751324980.9299998</v>
      </c>
      <c r="F20" s="21">
        <f t="shared" ref="F20:F21" si="3">+D20-E20</f>
        <v>2088697935.9559999</v>
      </c>
      <c r="G20" s="59">
        <f>'[1]FAR No.1 -SUM'!$E$615</f>
        <v>12359348.879999947</v>
      </c>
      <c r="H20" s="60">
        <f>'[1]FAR No.1 -SUM'!$F$615</f>
        <v>153236107.7559998</v>
      </c>
      <c r="I20" s="35">
        <f>SUM(G20:H20)</f>
        <v>165595456.63599974</v>
      </c>
      <c r="J20" s="62">
        <f>'[2]FAR No.1 -SUM'!$E$615</f>
        <v>2062641000</v>
      </c>
      <c r="K20" s="61">
        <f>'[2]FAR No.1 -SUM'!$F$615</f>
        <v>2611786460.2499995</v>
      </c>
      <c r="L20" s="37">
        <f>SUM(J20:K20)</f>
        <v>4674427460.25</v>
      </c>
      <c r="M20" s="38">
        <f t="shared" ref="M20" si="4">+I20+L20</f>
        <v>4840022916.8859997</v>
      </c>
      <c r="O20" s="61">
        <f>'[3]SEPTEMBER 30, 2022'!$L$85</f>
        <v>150779894.08000001</v>
      </c>
      <c r="P20" s="61">
        <f>'[3]SEPTEMBER 30, 2022'!$L$46</f>
        <v>2600545086.8499999</v>
      </c>
      <c r="Q20" s="39">
        <f>SUM(O20:P20)</f>
        <v>2751324980.9299998</v>
      </c>
    </row>
    <row r="21" spans="1:22" x14ac:dyDescent="0.3">
      <c r="A21" s="20"/>
      <c r="B21" s="17" t="s">
        <v>24</v>
      </c>
      <c r="C21" s="21">
        <f t="shared" si="0"/>
        <v>1500000</v>
      </c>
      <c r="D21" s="21">
        <f t="shared" si="1"/>
        <v>10016936.440000001</v>
      </c>
      <c r="E21" s="21">
        <f t="shared" si="2"/>
        <v>2110420.2199999997</v>
      </c>
      <c r="F21" s="21">
        <f t="shared" si="3"/>
        <v>7906516.2200000016</v>
      </c>
      <c r="G21" s="59">
        <f>'[1]FAR No.1 -SUM'!$E$616</f>
        <v>0</v>
      </c>
      <c r="H21" s="60">
        <f>'[1]FAR No.1 -SUM'!$F$617</f>
        <v>5516936.4400000004</v>
      </c>
      <c r="I21" s="35">
        <f>SUM(G21:H21)</f>
        <v>5516936.4400000004</v>
      </c>
      <c r="J21" s="62">
        <f>'[2]FAR No.1 -SUM'!$E$617</f>
        <v>1500000</v>
      </c>
      <c r="K21" s="62">
        <f>'[2]FAR No.1 -SUM'!$F$617</f>
        <v>3000000</v>
      </c>
      <c r="L21" s="37">
        <f>SUM(J21:K21)</f>
        <v>4500000</v>
      </c>
      <c r="M21" s="38">
        <f>+I21+L21</f>
        <v>10016936.440000001</v>
      </c>
      <c r="O21" s="62">
        <f>'[3]SEPTEMBER 30, 2022'!$N$85</f>
        <v>759171.2</v>
      </c>
      <c r="P21" s="62">
        <f>'[3]SEPTEMBER 30, 2022'!$N$46</f>
        <v>1351249.02</v>
      </c>
      <c r="Q21" s="39">
        <f>SUM(O21:P21)</f>
        <v>2110420.2199999997</v>
      </c>
    </row>
    <row r="22" spans="1:22" x14ac:dyDescent="0.3">
      <c r="A22" s="20"/>
      <c r="B22" s="17" t="s">
        <v>25</v>
      </c>
      <c r="C22" s="21">
        <f t="shared" si="0"/>
        <v>0</v>
      </c>
      <c r="D22" s="21">
        <f t="shared" si="1"/>
        <v>0</v>
      </c>
      <c r="E22" s="21">
        <f t="shared" si="2"/>
        <v>0</v>
      </c>
      <c r="F22" s="21">
        <f>+D22-E22</f>
        <v>0</v>
      </c>
      <c r="G22" s="33">
        <f>'[4]FAR No.1 -SUM'!$E$616</f>
        <v>0</v>
      </c>
      <c r="H22" s="34">
        <f>'[1]FAR No.1 -SUM'!$F$616</f>
        <v>0</v>
      </c>
      <c r="I22" s="35">
        <f>SUM(G22:H22)</f>
        <v>0</v>
      </c>
      <c r="J22" s="1">
        <f>'[2]FAR No.1 -SUM'!$E$616</f>
        <v>0</v>
      </c>
      <c r="K22" s="1">
        <f>'[2]FAR No.1 -SUM'!$G$616</f>
        <v>0</v>
      </c>
      <c r="L22" s="37">
        <f>SUM(J22:K22)</f>
        <v>0</v>
      </c>
      <c r="M22" s="38">
        <f>+I22+L22</f>
        <v>0</v>
      </c>
      <c r="O22" s="62">
        <f>'[3]SEPTEMBER 30, 2022'!$M$85</f>
        <v>0</v>
      </c>
      <c r="P22" s="62">
        <f>'[3]SEPTEMBER 30, 2022'!$M$46</f>
        <v>0</v>
      </c>
      <c r="Q22" s="39">
        <f>SUM(O22:P22)</f>
        <v>0</v>
      </c>
    </row>
    <row r="23" spans="1:22" x14ac:dyDescent="0.3">
      <c r="A23" s="20"/>
      <c r="B23" s="26" t="s">
        <v>26</v>
      </c>
      <c r="C23" s="27">
        <f>SUM(C19:C22)</f>
        <v>2195964348.8800001</v>
      </c>
      <c r="D23" s="28">
        <f>SUM(D19:D22)</f>
        <v>5401017140.6759996</v>
      </c>
      <c r="E23" s="27">
        <f t="shared" ref="E23:F23" si="5">SUM(E19:E22)</f>
        <v>3118218661.9999995</v>
      </c>
      <c r="F23" s="27">
        <f t="shared" si="5"/>
        <v>2282798478.6759996</v>
      </c>
      <c r="G23" s="41"/>
      <c r="H23" s="42"/>
      <c r="J23" s="1">
        <f>'[5]FAR No.1 -SUM'!$E$616</f>
        <v>0</v>
      </c>
      <c r="T23" s="63"/>
      <c r="U23" s="63"/>
      <c r="V23" s="63"/>
    </row>
    <row r="24" spans="1:22" ht="17.25" thickBot="1" x14ac:dyDescent="0.35">
      <c r="A24" s="20"/>
      <c r="B24" s="43" t="s">
        <v>27</v>
      </c>
      <c r="C24" s="44">
        <f>+C16-C23</f>
        <v>-2194944468.8800001</v>
      </c>
      <c r="D24" s="44">
        <f>+D16-D23</f>
        <v>-5399997260.6759996</v>
      </c>
      <c r="E24" s="44">
        <f t="shared" ref="E24:F24" si="6">+E16-E23</f>
        <v>-3117198781.9999995</v>
      </c>
      <c r="F24" s="44">
        <f t="shared" si="6"/>
        <v>-2282798478.6759996</v>
      </c>
      <c r="G24" s="45" t="s">
        <v>28</v>
      </c>
      <c r="H24" s="42" t="s">
        <v>29</v>
      </c>
      <c r="J24" s="7" t="s">
        <v>30</v>
      </c>
      <c r="K24" s="1" t="s">
        <v>31</v>
      </c>
      <c r="M24" s="4" t="s">
        <v>32</v>
      </c>
      <c r="O24" s="1" t="s">
        <v>33</v>
      </c>
      <c r="Q24" s="3" t="s">
        <v>34</v>
      </c>
      <c r="T24" s="63"/>
      <c r="U24" s="63"/>
      <c r="V24" s="63"/>
    </row>
    <row r="25" spans="1:22" ht="17.25" thickTop="1" x14ac:dyDescent="0.3">
      <c r="A25" s="46"/>
      <c r="B25" s="46"/>
      <c r="C25" s="47"/>
      <c r="D25" s="48"/>
      <c r="E25" s="49"/>
      <c r="F25" s="46"/>
      <c r="H25" s="1" t="s">
        <v>35</v>
      </c>
      <c r="J25" s="1" t="s">
        <v>36</v>
      </c>
      <c r="O25" s="1" t="s">
        <v>37</v>
      </c>
      <c r="Q25" s="3" t="s">
        <v>38</v>
      </c>
      <c r="T25" s="63"/>
      <c r="U25" s="63"/>
      <c r="V25" s="63"/>
    </row>
    <row r="26" spans="1:22" x14ac:dyDescent="0.3">
      <c r="A26" s="12"/>
      <c r="B26" s="12"/>
      <c r="C26" s="12"/>
      <c r="D26" s="12"/>
      <c r="E26" s="13"/>
      <c r="F26" s="12"/>
      <c r="H26" s="1" t="s">
        <v>39</v>
      </c>
      <c r="J26" s="1" t="s">
        <v>40</v>
      </c>
      <c r="O26" s="1" t="s">
        <v>41</v>
      </c>
      <c r="Q26" s="3" t="s">
        <v>42</v>
      </c>
      <c r="T26" s="63" t="s">
        <v>43</v>
      </c>
      <c r="U26" s="63"/>
      <c r="V26" s="63"/>
    </row>
    <row r="27" spans="1:22" x14ac:dyDescent="0.3">
      <c r="B27" s="1" t="s">
        <v>44</v>
      </c>
      <c r="H27" s="1" t="s">
        <v>45</v>
      </c>
      <c r="J27" s="7" t="s">
        <v>46</v>
      </c>
      <c r="O27" s="1" t="s">
        <v>47</v>
      </c>
      <c r="Q27" s="3" t="s">
        <v>48</v>
      </c>
      <c r="T27" s="63" t="s">
        <v>49</v>
      </c>
      <c r="U27" s="63"/>
      <c r="V27" s="63"/>
    </row>
    <row r="28" spans="1:22" hidden="1" x14ac:dyDescent="0.3">
      <c r="F28" s="36"/>
      <c r="T28" s="63"/>
      <c r="U28" s="63"/>
      <c r="V28" s="63"/>
    </row>
    <row r="29" spans="1:22" hidden="1" x14ac:dyDescent="0.3">
      <c r="C29" s="50">
        <v>1881046186</v>
      </c>
      <c r="D29" s="51"/>
      <c r="F29" s="36"/>
      <c r="T29" s="63"/>
      <c r="U29" s="63"/>
      <c r="V29" s="63"/>
    </row>
    <row r="30" spans="1:22" hidden="1" x14ac:dyDescent="0.3">
      <c r="T30" s="63"/>
      <c r="U30" s="63"/>
      <c r="V30" s="63"/>
    </row>
    <row r="31" spans="1:22" x14ac:dyDescent="0.3">
      <c r="F31" s="36"/>
      <c r="H31" s="1" t="s">
        <v>50</v>
      </c>
      <c r="J31" s="1" t="s">
        <v>51</v>
      </c>
      <c r="Q31" s="3" t="s">
        <v>52</v>
      </c>
      <c r="T31" s="63" t="s">
        <v>53</v>
      </c>
      <c r="U31" s="63"/>
      <c r="V31" s="63"/>
    </row>
    <row r="32" spans="1:22" x14ac:dyDescent="0.3">
      <c r="H32" s="1" t="s">
        <v>54</v>
      </c>
      <c r="J32" s="1" t="s">
        <v>41</v>
      </c>
      <c r="Q32" s="3" t="s">
        <v>55</v>
      </c>
      <c r="T32" s="63"/>
      <c r="U32" s="63"/>
      <c r="V32" s="63"/>
    </row>
    <row r="33" spans="2:22" x14ac:dyDescent="0.3">
      <c r="B33" s="52" t="s">
        <v>72</v>
      </c>
      <c r="C33" s="41"/>
      <c r="E33" s="52" t="s">
        <v>56</v>
      </c>
      <c r="F33" s="49"/>
      <c r="J33" s="1" t="s">
        <v>57</v>
      </c>
      <c r="Q33" s="3" t="s">
        <v>58</v>
      </c>
      <c r="T33" s="63"/>
      <c r="U33" s="63"/>
      <c r="V33" s="63"/>
    </row>
    <row r="34" spans="2:22" x14ac:dyDescent="0.3">
      <c r="B34" s="53" t="s">
        <v>59</v>
      </c>
      <c r="C34" s="41"/>
      <c r="E34" s="53" t="s">
        <v>60</v>
      </c>
      <c r="F34" s="49"/>
      <c r="T34" s="63"/>
      <c r="U34" s="63"/>
      <c r="V34" s="63"/>
    </row>
    <row r="35" spans="2:22" x14ac:dyDescent="0.3">
      <c r="C35" s="42"/>
      <c r="D35" s="42"/>
      <c r="E35" s="54"/>
      <c r="F35" s="42"/>
    </row>
    <row r="36" spans="2:22" x14ac:dyDescent="0.3">
      <c r="C36" s="54"/>
      <c r="D36" s="54"/>
      <c r="E36" s="54"/>
      <c r="F36" s="42"/>
      <c r="H36" s="7" t="s">
        <v>61</v>
      </c>
      <c r="I36" s="2" t="s">
        <v>62</v>
      </c>
    </row>
    <row r="37" spans="2:22" ht="57" x14ac:dyDescent="0.3">
      <c r="C37" s="54"/>
      <c r="D37" s="54"/>
      <c r="E37" s="54"/>
      <c r="F37" s="42"/>
      <c r="H37" s="64" t="s">
        <v>63</v>
      </c>
      <c r="I37" s="65" t="s">
        <v>64</v>
      </c>
      <c r="J37" s="67">
        <v>1815997505.3859997</v>
      </c>
      <c r="K37" s="40">
        <v>1313539.525999726</v>
      </c>
      <c r="L37" s="5"/>
      <c r="M37" s="69"/>
    </row>
    <row r="38" spans="2:22" ht="85.5" x14ac:dyDescent="0.3">
      <c r="H38" s="64" t="s">
        <v>65</v>
      </c>
      <c r="I38" s="65" t="s">
        <v>66</v>
      </c>
      <c r="J38" s="67">
        <v>373596014.62</v>
      </c>
      <c r="K38" s="40">
        <f>'[6]FAR No.1 -SUM'!$Y$613+'[6]FAR No.1 -SUM'!$Z$613</f>
        <v>18036960.520000003</v>
      </c>
    </row>
    <row r="39" spans="2:22" ht="45" x14ac:dyDescent="0.3">
      <c r="H39" s="66" t="s">
        <v>27</v>
      </c>
      <c r="I39" s="65" t="s">
        <v>67</v>
      </c>
      <c r="J39" s="67">
        <f>F24</f>
        <v>-2282798478.6759996</v>
      </c>
    </row>
    <row r="40" spans="2:22" x14ac:dyDescent="0.3">
      <c r="J40" s="68">
        <f>J37+J38</f>
        <v>2189593520.0059996</v>
      </c>
    </row>
    <row r="41" spans="2:22" x14ac:dyDescent="0.3">
      <c r="J41" s="68">
        <f>J39+J40</f>
        <v>-93204958.670000076</v>
      </c>
    </row>
  </sheetData>
  <mergeCells count="12">
    <mergeCell ref="G4:M4"/>
    <mergeCell ref="O4:P4"/>
    <mergeCell ref="A10:B10"/>
    <mergeCell ref="A1:F1"/>
    <mergeCell ref="A2:F2"/>
    <mergeCell ref="A3:F3"/>
    <mergeCell ref="A4:F4"/>
    <mergeCell ref="G5:I5"/>
    <mergeCell ref="J5:L5"/>
    <mergeCell ref="C9:D9"/>
    <mergeCell ref="E9:E10"/>
    <mergeCell ref="F9:F10"/>
  </mergeCells>
  <pageMargins left="0.7" right="0.7" top="0.75" bottom="0.75" header="0.3" footer="0.3"/>
  <pageSetup paperSize="9" scale="8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tabSelected="1" zoomScaleNormal="100" zoomScaleSheetLayoutView="115" workbookViewId="0">
      <selection activeCell="C14" sqref="C14"/>
    </sheetView>
  </sheetViews>
  <sheetFormatPr defaultColWidth="9.140625" defaultRowHeight="16.5" x14ac:dyDescent="0.3"/>
  <cols>
    <col min="1" max="1" width="4.5703125" style="1" customWidth="1"/>
    <col min="2" max="2" width="44.140625" style="1" customWidth="1"/>
    <col min="3" max="4" width="25.42578125" style="1" customWidth="1"/>
    <col min="5" max="5" width="24.140625" style="40" customWidth="1"/>
    <col min="6" max="6" width="22.42578125" style="1" customWidth="1"/>
    <col min="7" max="7" width="17.28515625" style="1" hidden="1" customWidth="1"/>
    <col min="8" max="8" width="16" style="1" hidden="1" customWidth="1"/>
    <col min="9" max="9" width="22" style="2" hidden="1" customWidth="1"/>
    <col min="10" max="10" width="18.140625" style="1" hidden="1" customWidth="1"/>
    <col min="11" max="11" width="16" style="1" hidden="1" customWidth="1"/>
    <col min="12" max="12" width="18" style="3" hidden="1" customWidth="1"/>
    <col min="13" max="13" width="15.85546875" style="4" hidden="1" customWidth="1"/>
    <col min="14" max="14" width="9.140625" style="1" hidden="1" customWidth="1"/>
    <col min="15" max="15" width="20.140625" style="1" hidden="1" customWidth="1"/>
    <col min="16" max="16" width="24" style="1" hidden="1" customWidth="1"/>
    <col min="17" max="17" width="15.7109375" style="3" hidden="1" customWidth="1"/>
    <col min="18" max="18" width="9.140625" style="1" hidden="1" customWidth="1"/>
    <col min="19" max="23" width="9.140625" style="1" customWidth="1"/>
    <col min="24" max="16384" width="9.140625" style="1"/>
  </cols>
  <sheetData>
    <row r="1" spans="1:17" x14ac:dyDescent="0.3">
      <c r="A1" s="79" t="s">
        <v>0</v>
      </c>
      <c r="B1" s="79"/>
      <c r="C1" s="79"/>
      <c r="D1" s="79"/>
      <c r="E1" s="79"/>
      <c r="F1" s="79"/>
    </row>
    <row r="2" spans="1:17" x14ac:dyDescent="0.3">
      <c r="A2" s="80" t="s">
        <v>1</v>
      </c>
      <c r="B2" s="80"/>
      <c r="C2" s="80"/>
      <c r="D2" s="80"/>
      <c r="E2" s="80"/>
      <c r="F2" s="80"/>
    </row>
    <row r="3" spans="1:17" x14ac:dyDescent="0.3">
      <c r="A3" s="79" t="s">
        <v>68</v>
      </c>
      <c r="B3" s="79"/>
      <c r="C3" s="79"/>
      <c r="D3" s="79"/>
      <c r="E3" s="79"/>
      <c r="F3" s="79"/>
    </row>
    <row r="4" spans="1:17" x14ac:dyDescent="0.3">
      <c r="A4" s="79" t="s">
        <v>76</v>
      </c>
      <c r="B4" s="79"/>
      <c r="C4" s="79"/>
      <c r="D4" s="79"/>
      <c r="E4" s="79"/>
      <c r="F4" s="79"/>
      <c r="G4" s="76" t="s">
        <v>2</v>
      </c>
      <c r="H4" s="76"/>
      <c r="I4" s="76"/>
      <c r="J4" s="76"/>
      <c r="K4" s="76"/>
      <c r="L4" s="76"/>
      <c r="M4" s="76"/>
      <c r="O4" s="76" t="s">
        <v>3</v>
      </c>
      <c r="P4" s="76"/>
      <c r="Q4" s="5"/>
    </row>
    <row r="5" spans="1:17" x14ac:dyDescent="0.3">
      <c r="A5" s="71"/>
      <c r="B5" s="71"/>
      <c r="C5" s="71"/>
      <c r="D5" s="71"/>
      <c r="E5" s="71"/>
      <c r="F5" s="71"/>
      <c r="G5" s="81" t="s">
        <v>4</v>
      </c>
      <c r="H5" s="81"/>
      <c r="I5" s="81"/>
      <c r="J5" s="76" t="s">
        <v>5</v>
      </c>
      <c r="K5" s="76"/>
      <c r="L5" s="76"/>
      <c r="M5" s="6"/>
      <c r="N5" s="7"/>
      <c r="O5" s="70" t="s">
        <v>4</v>
      </c>
      <c r="P5" s="70" t="s">
        <v>5</v>
      </c>
      <c r="Q5" s="8"/>
    </row>
    <row r="6" spans="1:17" ht="49.5" x14ac:dyDescent="0.3">
      <c r="A6" s="71"/>
      <c r="B6" s="71"/>
      <c r="C6" s="71"/>
      <c r="D6" s="71"/>
      <c r="E6" s="71"/>
      <c r="F6" s="71"/>
      <c r="G6" s="9" t="s">
        <v>69</v>
      </c>
      <c r="H6" s="9" t="s">
        <v>7</v>
      </c>
      <c r="I6" s="10" t="s">
        <v>8</v>
      </c>
      <c r="J6" s="9" t="s">
        <v>6</v>
      </c>
      <c r="K6" s="9" t="s">
        <v>7</v>
      </c>
      <c r="L6" s="11" t="s">
        <v>8</v>
      </c>
      <c r="M6" s="6" t="s">
        <v>9</v>
      </c>
      <c r="N6" s="7"/>
      <c r="O6" s="70"/>
      <c r="P6" s="70"/>
      <c r="Q6" s="11" t="s">
        <v>8</v>
      </c>
    </row>
    <row r="7" spans="1:17" x14ac:dyDescent="0.3">
      <c r="A7" s="12"/>
      <c r="B7" s="12"/>
      <c r="C7" s="12"/>
      <c r="D7" s="12"/>
      <c r="E7" s="13"/>
      <c r="F7" s="12"/>
    </row>
    <row r="8" spans="1:17" x14ac:dyDescent="0.3">
      <c r="A8" s="12"/>
      <c r="B8" s="12"/>
      <c r="C8" s="12"/>
      <c r="D8" s="12"/>
      <c r="E8" s="13"/>
      <c r="F8" s="12"/>
    </row>
    <row r="9" spans="1:17" ht="16.5" customHeight="1" x14ac:dyDescent="0.3">
      <c r="A9" s="14"/>
      <c r="B9" s="15"/>
      <c r="C9" s="82" t="s">
        <v>2</v>
      </c>
      <c r="D9" s="83"/>
      <c r="E9" s="84" t="s">
        <v>10</v>
      </c>
      <c r="F9" s="86" t="s">
        <v>11</v>
      </c>
    </row>
    <row r="10" spans="1:17" x14ac:dyDescent="0.3">
      <c r="A10" s="77" t="s">
        <v>12</v>
      </c>
      <c r="B10" s="78"/>
      <c r="C10" s="72" t="s">
        <v>13</v>
      </c>
      <c r="D10" s="73" t="s">
        <v>14</v>
      </c>
      <c r="E10" s="85"/>
      <c r="F10" s="86"/>
    </row>
    <row r="11" spans="1:17" x14ac:dyDescent="0.3">
      <c r="A11" s="16" t="s">
        <v>15</v>
      </c>
      <c r="B11" s="17"/>
      <c r="C11" s="18"/>
      <c r="D11" s="18"/>
      <c r="E11" s="19"/>
      <c r="F11" s="19"/>
    </row>
    <row r="12" spans="1:17" x14ac:dyDescent="0.3">
      <c r="A12" s="20"/>
      <c r="B12" s="17" t="s">
        <v>16</v>
      </c>
      <c r="C12" s="21">
        <v>190100</v>
      </c>
      <c r="D12" s="21">
        <f>C12</f>
        <v>190100</v>
      </c>
      <c r="E12" s="21">
        <f>D12</f>
        <v>190100</v>
      </c>
      <c r="F12" s="21">
        <f>+D12-E12</f>
        <v>0</v>
      </c>
      <c r="G12" s="1" t="s">
        <v>70</v>
      </c>
    </row>
    <row r="13" spans="1:17" x14ac:dyDescent="0.3">
      <c r="A13" s="20"/>
      <c r="B13" s="17" t="s">
        <v>17</v>
      </c>
      <c r="C13" s="22"/>
      <c r="D13" s="22"/>
      <c r="E13" s="22"/>
      <c r="F13" s="21">
        <f>+D13-E13</f>
        <v>0</v>
      </c>
      <c r="G13" s="1" t="s">
        <v>75</v>
      </c>
    </row>
    <row r="14" spans="1:17" x14ac:dyDescent="0.3">
      <c r="A14" s="20"/>
      <c r="B14" s="17" t="s">
        <v>18</v>
      </c>
      <c r="C14" s="23">
        <v>579461</v>
      </c>
      <c r="D14" s="23">
        <f>C14</f>
        <v>579461</v>
      </c>
      <c r="E14" s="23">
        <f>D14</f>
        <v>579461</v>
      </c>
      <c r="F14" s="21">
        <f>+D14-E14</f>
        <v>0</v>
      </c>
      <c r="G14" s="1" t="s">
        <v>71</v>
      </c>
    </row>
    <row r="15" spans="1:17" x14ac:dyDescent="0.3">
      <c r="A15" s="20"/>
      <c r="B15" s="17" t="s">
        <v>19</v>
      </c>
      <c r="C15" s="24"/>
      <c r="D15" s="21"/>
      <c r="E15" s="21"/>
      <c r="F15" s="21">
        <f>+D15-E15</f>
        <v>0</v>
      </c>
    </row>
    <row r="16" spans="1:17" s="7" customFormat="1" x14ac:dyDescent="0.3">
      <c r="A16" s="25"/>
      <c r="B16" s="26" t="s">
        <v>20</v>
      </c>
      <c r="C16" s="27">
        <f>SUM(C12:C15)</f>
        <v>769561</v>
      </c>
      <c r="D16" s="27">
        <f>SUM(D12:D14)</f>
        <v>769561</v>
      </c>
      <c r="E16" s="27">
        <f>SUM(E12:E14)</f>
        <v>769561</v>
      </c>
      <c r="F16" s="28">
        <f>+D16-E16</f>
        <v>0</v>
      </c>
      <c r="I16" s="2"/>
      <c r="L16" s="2"/>
      <c r="M16" s="29"/>
      <c r="Q16" s="2"/>
    </row>
    <row r="17" spans="1:22" x14ac:dyDescent="0.3">
      <c r="A17" s="20"/>
      <c r="B17" s="17"/>
      <c r="C17" s="30"/>
      <c r="D17" s="30"/>
      <c r="E17" s="30"/>
      <c r="F17" s="30"/>
    </row>
    <row r="18" spans="1:22" x14ac:dyDescent="0.3">
      <c r="A18" s="16" t="s">
        <v>21</v>
      </c>
      <c r="B18" s="17"/>
      <c r="C18" s="30"/>
      <c r="D18" s="30"/>
      <c r="E18" s="30"/>
      <c r="F18" s="30"/>
      <c r="I18" s="31">
        <f>SUM(I19:I22)</f>
        <v>212109175.38999999</v>
      </c>
      <c r="L18" s="31">
        <f>SUM(L19:L22)</f>
        <v>6879462156.54</v>
      </c>
      <c r="M18" s="31">
        <f>SUM(M19:M22)</f>
        <v>7091571331.9300003</v>
      </c>
      <c r="Q18" s="32">
        <f>SUM(Q19:Q22)</f>
        <v>3707537668.5900002</v>
      </c>
    </row>
    <row r="19" spans="1:22" x14ac:dyDescent="0.3">
      <c r="A19" s="20"/>
      <c r="B19" s="17" t="s">
        <v>22</v>
      </c>
      <c r="C19" s="21">
        <f>G19+J19</f>
        <v>154509648.28</v>
      </c>
      <c r="D19" s="21">
        <f>I19+L19</f>
        <v>792049853.63999999</v>
      </c>
      <c r="E19" s="21">
        <f>Q19</f>
        <v>284350116.22000003</v>
      </c>
      <c r="F19" s="21">
        <f>+D19-E19</f>
        <v>507699737.41999996</v>
      </c>
      <c r="G19" s="59">
        <v>15594648.279999999</v>
      </c>
      <c r="H19" s="60">
        <v>196219778.35999998</v>
      </c>
      <c r="I19" s="35">
        <f>SUM(G19:H19)</f>
        <v>211814426.63999999</v>
      </c>
      <c r="J19" s="62">
        <v>138915000</v>
      </c>
      <c r="K19" s="61">
        <v>441320427</v>
      </c>
      <c r="L19" s="37">
        <f>SUM(J19:K19)</f>
        <v>580235427</v>
      </c>
      <c r="M19" s="38">
        <f>+I19+L19</f>
        <v>792049853.63999999</v>
      </c>
      <c r="O19" s="61"/>
      <c r="P19" s="61">
        <v>284350116.22000003</v>
      </c>
      <c r="Q19" s="39">
        <f>SUM(O19:P19)</f>
        <v>284350116.22000003</v>
      </c>
      <c r="R19" s="1" t="s">
        <v>22</v>
      </c>
    </row>
    <row r="20" spans="1:22" x14ac:dyDescent="0.3">
      <c r="A20" s="20"/>
      <c r="B20" s="17" t="s">
        <v>23</v>
      </c>
      <c r="C20" s="21">
        <f t="shared" ref="C20:C22" si="0">G20+J20</f>
        <v>3368961915</v>
      </c>
      <c r="D20" s="21">
        <f t="shared" ref="D20:D22" si="1">I20+L20</f>
        <v>6289976729.54</v>
      </c>
      <c r="E20" s="21">
        <f t="shared" ref="E20:E22" si="2">Q20</f>
        <v>3422958247.3700004</v>
      </c>
      <c r="F20" s="21">
        <f t="shared" ref="F20:F21" si="3">+D20-E20</f>
        <v>2867018482.1699996</v>
      </c>
      <c r="G20" s="59"/>
      <c r="H20" s="60"/>
      <c r="I20" s="35">
        <f>SUM(G20:H20)</f>
        <v>0</v>
      </c>
      <c r="J20" s="62">
        <v>3368961915</v>
      </c>
      <c r="K20" s="61">
        <v>2921014814.54</v>
      </c>
      <c r="L20" s="37">
        <f>SUM(J20:K20)</f>
        <v>6289976729.54</v>
      </c>
      <c r="M20" s="38">
        <f t="shared" ref="M20" si="4">+I20+L20</f>
        <v>6289976729.54</v>
      </c>
      <c r="O20" s="61">
        <v>135814493.03</v>
      </c>
      <c r="P20" s="61">
        <v>3287143754.3400002</v>
      </c>
      <c r="Q20" s="39">
        <f>SUM(O20:P20)</f>
        <v>3422958247.3700004</v>
      </c>
      <c r="R20" s="1" t="s">
        <v>23</v>
      </c>
    </row>
    <row r="21" spans="1:22" x14ac:dyDescent="0.3">
      <c r="A21" s="20"/>
      <c r="B21" s="17" t="s">
        <v>24</v>
      </c>
      <c r="C21" s="21">
        <f t="shared" si="0"/>
        <v>0</v>
      </c>
      <c r="D21" s="21">
        <f t="shared" si="1"/>
        <v>9544748.75</v>
      </c>
      <c r="E21" s="21">
        <f t="shared" si="2"/>
        <v>229305</v>
      </c>
      <c r="F21" s="21">
        <f t="shared" si="3"/>
        <v>9315443.75</v>
      </c>
      <c r="G21" s="59"/>
      <c r="H21" s="60">
        <v>294748.75</v>
      </c>
      <c r="I21" s="35">
        <f>SUM(G21:H21)</f>
        <v>294748.75</v>
      </c>
      <c r="J21" s="62"/>
      <c r="K21" s="62">
        <v>9250000</v>
      </c>
      <c r="L21" s="37">
        <f>SUM(J21:K21)</f>
        <v>9250000</v>
      </c>
      <c r="M21" s="38">
        <f>+I21+L21</f>
        <v>9544748.75</v>
      </c>
      <c r="O21" s="62">
        <v>229305</v>
      </c>
      <c r="P21" s="62"/>
      <c r="Q21" s="39">
        <f>SUM(O21:P21)</f>
        <v>229305</v>
      </c>
      <c r="R21" s="1" t="s">
        <v>24</v>
      </c>
    </row>
    <row r="22" spans="1:22" x14ac:dyDescent="0.3">
      <c r="A22" s="20"/>
      <c r="B22" s="17" t="s">
        <v>25</v>
      </c>
      <c r="C22" s="21">
        <f t="shared" si="0"/>
        <v>0</v>
      </c>
      <c r="D22" s="21">
        <f t="shared" si="1"/>
        <v>0</v>
      </c>
      <c r="E22" s="21">
        <f t="shared" si="2"/>
        <v>0</v>
      </c>
      <c r="F22" s="21">
        <f>+D22-E22</f>
        <v>0</v>
      </c>
      <c r="G22" s="33"/>
      <c r="H22" s="34"/>
      <c r="I22" s="35">
        <f>SUM(G22:H22)</f>
        <v>0</v>
      </c>
      <c r="L22" s="37">
        <f>SUM(J22:K22)</f>
        <v>0</v>
      </c>
      <c r="M22" s="38">
        <f>+I22+L22</f>
        <v>0</v>
      </c>
      <c r="O22" s="62"/>
      <c r="P22" s="62"/>
      <c r="Q22" s="39">
        <f>SUM(O22:P22)</f>
        <v>0</v>
      </c>
      <c r="R22" s="1" t="s">
        <v>25</v>
      </c>
    </row>
    <row r="23" spans="1:22" x14ac:dyDescent="0.3">
      <c r="A23" s="20"/>
      <c r="B23" s="26" t="s">
        <v>26</v>
      </c>
      <c r="C23" s="27">
        <f>SUM(C19:C22)</f>
        <v>3523471563.2800002</v>
      </c>
      <c r="D23" s="28">
        <f>SUM(D19:D22)</f>
        <v>7091571331.9300003</v>
      </c>
      <c r="E23" s="27">
        <f t="shared" ref="E23:F23" si="5">SUM(E19:E22)</f>
        <v>3707537668.5900002</v>
      </c>
      <c r="F23" s="27">
        <f t="shared" si="5"/>
        <v>3384033663.3399997</v>
      </c>
      <c r="G23" s="41"/>
      <c r="H23" s="42"/>
      <c r="T23" s="63"/>
      <c r="U23" s="63"/>
      <c r="V23" s="63"/>
    </row>
    <row r="24" spans="1:22" ht="17.25" thickBot="1" x14ac:dyDescent="0.35">
      <c r="A24" s="20"/>
      <c r="B24" s="43" t="s">
        <v>27</v>
      </c>
      <c r="C24" s="44">
        <f>+C16-C23</f>
        <v>-3522702002.2800002</v>
      </c>
      <c r="D24" s="44">
        <f>+D16-D23</f>
        <v>-7090801770.9300003</v>
      </c>
      <c r="E24" s="44">
        <f t="shared" ref="E24" si="6">+E16-E23</f>
        <v>-3706768107.5900002</v>
      </c>
      <c r="F24" s="44">
        <f>+F16-F23</f>
        <v>-3384033663.3399997</v>
      </c>
      <c r="G24" s="45" t="s">
        <v>28</v>
      </c>
      <c r="H24" s="42" t="s">
        <v>29</v>
      </c>
      <c r="J24" s="7" t="s">
        <v>30</v>
      </c>
      <c r="K24" s="1" t="s">
        <v>31</v>
      </c>
      <c r="M24" s="4" t="s">
        <v>32</v>
      </c>
      <c r="O24" s="1" t="s">
        <v>33</v>
      </c>
      <c r="Q24" s="3" t="s">
        <v>34</v>
      </c>
      <c r="T24" s="63"/>
      <c r="U24" s="63"/>
      <c r="V24" s="63"/>
    </row>
    <row r="25" spans="1:22" ht="17.25" thickTop="1" x14ac:dyDescent="0.3">
      <c r="A25" s="46"/>
      <c r="B25" s="46"/>
      <c r="C25" s="47"/>
      <c r="D25" s="48"/>
      <c r="E25" s="49"/>
      <c r="F25" s="46"/>
      <c r="H25" s="1" t="s">
        <v>35</v>
      </c>
      <c r="J25" s="1" t="s">
        <v>36</v>
      </c>
      <c r="O25" s="1" t="s">
        <v>37</v>
      </c>
      <c r="Q25" s="3" t="s">
        <v>38</v>
      </c>
      <c r="T25" s="63"/>
      <c r="U25" s="63"/>
      <c r="V25" s="63"/>
    </row>
    <row r="26" spans="1:22" x14ac:dyDescent="0.3">
      <c r="A26" s="12"/>
      <c r="B26" s="12"/>
      <c r="C26" s="12"/>
      <c r="D26" s="12"/>
      <c r="E26" s="13"/>
      <c r="F26" s="74"/>
      <c r="H26" s="1" t="s">
        <v>39</v>
      </c>
      <c r="J26" s="1" t="s">
        <v>40</v>
      </c>
      <c r="O26" s="1" t="s">
        <v>41</v>
      </c>
      <c r="Q26" s="3" t="s">
        <v>42</v>
      </c>
      <c r="T26" s="63" t="s">
        <v>43</v>
      </c>
      <c r="U26" s="63"/>
      <c r="V26" s="63"/>
    </row>
    <row r="27" spans="1:22" x14ac:dyDescent="0.3">
      <c r="B27" s="1" t="s">
        <v>44</v>
      </c>
      <c r="H27" s="1" t="s">
        <v>45</v>
      </c>
      <c r="J27" s="7" t="s">
        <v>46</v>
      </c>
      <c r="O27" s="1" t="s">
        <v>47</v>
      </c>
      <c r="Q27" s="3" t="s">
        <v>48</v>
      </c>
      <c r="T27" s="63" t="s">
        <v>49</v>
      </c>
      <c r="U27" s="63"/>
      <c r="V27" s="63"/>
    </row>
    <row r="28" spans="1:22" hidden="1" x14ac:dyDescent="0.3">
      <c r="F28" s="36"/>
      <c r="T28" s="63"/>
      <c r="U28" s="63"/>
      <c r="V28" s="63"/>
    </row>
    <row r="29" spans="1:22" hidden="1" x14ac:dyDescent="0.3">
      <c r="C29" s="50">
        <v>1881046186</v>
      </c>
      <c r="D29" s="51"/>
      <c r="F29" s="36"/>
      <c r="T29" s="63"/>
      <c r="U29" s="63"/>
      <c r="V29" s="63"/>
    </row>
    <row r="30" spans="1:22" hidden="1" x14ac:dyDescent="0.3">
      <c r="T30" s="63"/>
      <c r="U30" s="63"/>
      <c r="V30" s="63"/>
    </row>
    <row r="31" spans="1:22" x14ac:dyDescent="0.3">
      <c r="F31" s="36"/>
      <c r="H31" s="1" t="s">
        <v>50</v>
      </c>
      <c r="J31" s="1" t="s">
        <v>51</v>
      </c>
      <c r="Q31" s="3" t="s">
        <v>52</v>
      </c>
      <c r="T31" s="63" t="s">
        <v>53</v>
      </c>
      <c r="U31" s="63"/>
      <c r="V31" s="63"/>
    </row>
    <row r="32" spans="1:22" x14ac:dyDescent="0.3">
      <c r="H32" s="1" t="s">
        <v>54</v>
      </c>
      <c r="J32" s="1" t="s">
        <v>41</v>
      </c>
      <c r="Q32" s="3" t="s">
        <v>55</v>
      </c>
      <c r="T32" s="63"/>
      <c r="U32" s="63"/>
      <c r="V32" s="63"/>
    </row>
    <row r="33" spans="2:22" x14ac:dyDescent="0.3">
      <c r="B33" s="52" t="s">
        <v>74</v>
      </c>
      <c r="C33" s="41"/>
      <c r="E33" s="52" t="s">
        <v>56</v>
      </c>
      <c r="F33" s="49"/>
      <c r="J33" s="1" t="s">
        <v>57</v>
      </c>
      <c r="Q33" s="3" t="s">
        <v>58</v>
      </c>
      <c r="T33" s="63"/>
      <c r="U33" s="63"/>
      <c r="V33" s="63"/>
    </row>
    <row r="34" spans="2:22" x14ac:dyDescent="0.3">
      <c r="B34" s="53" t="s">
        <v>59</v>
      </c>
      <c r="C34" s="41"/>
      <c r="E34" s="53" t="s">
        <v>60</v>
      </c>
      <c r="F34" s="49"/>
      <c r="T34" s="63"/>
      <c r="U34" s="63"/>
      <c r="V34" s="63"/>
    </row>
    <row r="35" spans="2:22" x14ac:dyDescent="0.3">
      <c r="C35" s="42"/>
      <c r="D35" s="42"/>
      <c r="E35" s="54"/>
      <c r="F35" s="42"/>
    </row>
    <row r="36" spans="2:22" x14ac:dyDescent="0.3">
      <c r="C36" s="54"/>
      <c r="D36" s="54"/>
      <c r="E36" s="54"/>
      <c r="F36" s="42"/>
      <c r="H36" s="7" t="s">
        <v>61</v>
      </c>
      <c r="I36" s="2" t="s">
        <v>62</v>
      </c>
    </row>
    <row r="37" spans="2:22" ht="57" x14ac:dyDescent="0.3">
      <c r="C37" s="54"/>
      <c r="D37" s="54"/>
      <c r="E37" s="54"/>
      <c r="F37" s="42"/>
      <c r="H37" s="64" t="s">
        <v>63</v>
      </c>
      <c r="I37" s="65" t="s">
        <v>64</v>
      </c>
      <c r="J37" s="75">
        <f>'[7]FAR No.1 -SUM'!$X$613+'[8]FAR No.1 -SUM'!$X$673</f>
        <v>38482871.130000189</v>
      </c>
      <c r="K37" s="40"/>
      <c r="L37" s="5"/>
      <c r="M37" s="69"/>
    </row>
    <row r="38" spans="2:22" ht="85.5" x14ac:dyDescent="0.3">
      <c r="H38" s="64" t="s">
        <v>65</v>
      </c>
      <c r="I38" s="65" t="s">
        <v>66</v>
      </c>
      <c r="J38" s="75">
        <f>'[7]FAR No.1 -SUM'!$Y$613+'[7]FAR No.1 -SUM'!$Z$613+'[8]FAR No.1 -SUM'!$Y$673+'[8]FAR No.1 -SUM'!$Z$673</f>
        <v>581244005.75</v>
      </c>
      <c r="K38" s="40"/>
    </row>
    <row r="39" spans="2:22" ht="45" x14ac:dyDescent="0.3">
      <c r="H39" s="66" t="s">
        <v>27</v>
      </c>
      <c r="I39" s="65" t="s">
        <v>67</v>
      </c>
      <c r="J39" s="67">
        <f>F24</f>
        <v>-3384033663.3399997</v>
      </c>
    </row>
    <row r="40" spans="2:22" x14ac:dyDescent="0.3">
      <c r="J40" s="68">
        <f>J37+J38</f>
        <v>619726876.88000023</v>
      </c>
    </row>
    <row r="41" spans="2:22" x14ac:dyDescent="0.3">
      <c r="J41" s="68">
        <f>J39+J40</f>
        <v>-2764306786.4599996</v>
      </c>
    </row>
  </sheetData>
  <mergeCells count="12">
    <mergeCell ref="G4:M4"/>
    <mergeCell ref="O4:P4"/>
    <mergeCell ref="A10:B10"/>
    <mergeCell ref="A1:F1"/>
    <mergeCell ref="A2:F2"/>
    <mergeCell ref="A3:F3"/>
    <mergeCell ref="A4:F4"/>
    <mergeCell ref="G5:I5"/>
    <mergeCell ref="J5:L5"/>
    <mergeCell ref="C9:D9"/>
    <mergeCell ref="E9:E10"/>
    <mergeCell ref="F9:F10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FC 1 SCABAA</vt:lpstr>
      <vt:lpstr>FC 1 SCABAA    </vt:lpstr>
      <vt:lpstr>'FC 1 SCABAA'!Print_Area</vt:lpstr>
      <vt:lpstr>'FC 1 SCABAA    '!Print_Area</vt:lpstr>
    </vt:vector>
  </TitlesOfParts>
  <Company>DSWD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fo10 user</dc:creator>
  <cp:lastModifiedBy>Valene G. Miñoza</cp:lastModifiedBy>
  <cp:lastPrinted>2024-01-18T05:11:25Z</cp:lastPrinted>
  <dcterms:created xsi:type="dcterms:W3CDTF">2021-04-13T02:18:22Z</dcterms:created>
  <dcterms:modified xsi:type="dcterms:W3CDTF">2024-07-05T02:48:14Z</dcterms:modified>
</cp:coreProperties>
</file>